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전성현\Desktop\기항현황\기항현황\2020년\1월\"/>
    </mc:Choice>
  </mc:AlternateContent>
  <bookViews>
    <workbookView xWindow="0" yWindow="0" windowWidth="28800" windowHeight="11595" activeTab="1"/>
  </bookViews>
  <sheets>
    <sheet name="집계표" sheetId="1" r:id="rId1"/>
    <sheet name="Schedule" sheetId="2" r:id="rId2"/>
  </sheets>
  <externalReferences>
    <externalReference r:id="rId3"/>
  </externalReferences>
  <definedNames>
    <definedName name="_xlnm._FilterDatabase" localSheetId="1" hidden="1">Schedule!$B$2:$AT$77</definedName>
    <definedName name="_xlnm.Print_Area" localSheetId="1">Schedule!$B$1:$AT$77</definedName>
    <definedName name="_xlnm.Print_Area" localSheetId="0">집계표!$B$1:$M$54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2" i="2" l="1"/>
  <c r="D7" i="1" s="1"/>
  <c r="F82" i="2"/>
  <c r="G81" i="2"/>
  <c r="F81" i="2"/>
  <c r="G80" i="2"/>
  <c r="G83" i="2" s="1"/>
  <c r="C77" i="2" s="1"/>
  <c r="F80" i="2"/>
  <c r="F83" i="2" s="1"/>
  <c r="B77" i="2" s="1"/>
  <c r="AR77" i="2"/>
  <c r="AQ77" i="2"/>
  <c r="F48" i="2"/>
  <c r="F47" i="2"/>
  <c r="F46" i="2"/>
  <c r="F45" i="2"/>
  <c r="J45" i="1" s="1"/>
  <c r="J53" i="1" s="1"/>
  <c r="F44" i="2"/>
  <c r="F43" i="2"/>
  <c r="F42" i="2"/>
  <c r="F41" i="2"/>
  <c r="F40" i="2"/>
  <c r="F39" i="2"/>
  <c r="F38" i="2"/>
  <c r="F37" i="2"/>
  <c r="F36" i="2"/>
  <c r="F35" i="2"/>
  <c r="F34" i="2"/>
  <c r="F32" i="2"/>
  <c r="I50" i="1" s="1"/>
  <c r="G50" i="1" s="1"/>
  <c r="F31" i="2"/>
  <c r="F30" i="2"/>
  <c r="F29" i="2"/>
  <c r="F28" i="2"/>
  <c r="I49" i="1" s="1"/>
  <c r="G49" i="1" s="1"/>
  <c r="F27" i="2"/>
  <c r="AY12" i="2"/>
  <c r="AX12" i="2"/>
  <c r="AW12" i="2"/>
  <c r="AY11" i="2"/>
  <c r="AX11" i="2"/>
  <c r="AW11" i="2"/>
  <c r="AY10" i="2"/>
  <c r="AX10" i="2"/>
  <c r="AW10" i="2"/>
  <c r="AY9" i="2"/>
  <c r="AX9" i="2"/>
  <c r="AW9" i="2"/>
  <c r="AY8" i="2"/>
  <c r="AX8" i="2"/>
  <c r="AW8" i="2"/>
  <c r="AY7" i="2"/>
  <c r="AX7" i="2"/>
  <c r="AW7" i="2"/>
  <c r="AY6" i="2"/>
  <c r="AX6" i="2"/>
  <c r="AW6" i="2"/>
  <c r="AY5" i="2"/>
  <c r="AX5" i="2"/>
  <c r="AW5" i="2"/>
  <c r="AW13" i="2" s="1"/>
  <c r="AY4" i="2"/>
  <c r="AX4" i="2"/>
  <c r="AW4" i="2"/>
  <c r="AY3" i="2"/>
  <c r="AY13" i="2" s="1"/>
  <c r="AX3" i="2"/>
  <c r="AX13" i="2" s="1"/>
  <c r="AW3" i="2"/>
  <c r="J52" i="1"/>
  <c r="I52" i="1"/>
  <c r="G52" i="1" s="1"/>
  <c r="C52" i="1"/>
  <c r="J51" i="1"/>
  <c r="I51" i="1"/>
  <c r="G51" i="1" s="1"/>
  <c r="C51" i="1"/>
  <c r="J50" i="1"/>
  <c r="C50" i="1"/>
  <c r="J49" i="1"/>
  <c r="C49" i="1"/>
  <c r="J48" i="1"/>
  <c r="I48" i="1"/>
  <c r="G48" i="1" s="1"/>
  <c r="C48" i="1"/>
  <c r="J47" i="1"/>
  <c r="I47" i="1"/>
  <c r="G47" i="1" s="1"/>
  <c r="C47" i="1"/>
  <c r="J46" i="1"/>
  <c r="I46" i="1"/>
  <c r="C46" i="1"/>
  <c r="I45" i="1"/>
  <c r="C45" i="1"/>
  <c r="C44" i="1"/>
  <c r="C43" i="1"/>
  <c r="C42" i="1"/>
  <c r="J41" i="1"/>
  <c r="I41" i="1"/>
  <c r="C41" i="1"/>
  <c r="J40" i="1"/>
  <c r="I40" i="1"/>
  <c r="C40" i="1"/>
  <c r="J39" i="1"/>
  <c r="I39" i="1"/>
  <c r="C39" i="1"/>
  <c r="J38" i="1"/>
  <c r="I38" i="1"/>
  <c r="C38" i="1"/>
  <c r="J37" i="1"/>
  <c r="I37" i="1"/>
  <c r="C37" i="1"/>
  <c r="J36" i="1"/>
  <c r="I36" i="1"/>
  <c r="C36" i="1"/>
  <c r="J35" i="1"/>
  <c r="I35" i="1"/>
  <c r="C35" i="1"/>
  <c r="J34" i="1"/>
  <c r="I34" i="1"/>
  <c r="C34" i="1"/>
  <c r="J33" i="1"/>
  <c r="I33" i="1"/>
  <c r="C33" i="1"/>
  <c r="J32" i="1"/>
  <c r="I32" i="1"/>
  <c r="C32" i="1"/>
  <c r="J31" i="1"/>
  <c r="I31" i="1"/>
  <c r="C31" i="1"/>
  <c r="J30" i="1"/>
  <c r="I30" i="1"/>
  <c r="C30" i="1"/>
  <c r="J29" i="1"/>
  <c r="I29" i="1"/>
  <c r="C29" i="1"/>
  <c r="J28" i="1"/>
  <c r="I28" i="1"/>
  <c r="C28" i="1"/>
  <c r="J27" i="1"/>
  <c r="I27" i="1"/>
  <c r="C27" i="1"/>
  <c r="J26" i="1"/>
  <c r="I26" i="1"/>
  <c r="C26" i="1"/>
  <c r="J25" i="1"/>
  <c r="M9" i="1" s="1"/>
  <c r="I25" i="1"/>
  <c r="C25" i="1"/>
  <c r="J24" i="1"/>
  <c r="I24" i="1"/>
  <c r="C24" i="1"/>
  <c r="J23" i="1"/>
  <c r="I23" i="1"/>
  <c r="C23" i="1"/>
  <c r="J22" i="1"/>
  <c r="I22" i="1"/>
  <c r="C22" i="1"/>
  <c r="J21" i="1"/>
  <c r="I21" i="1"/>
  <c r="C21" i="1"/>
  <c r="M20" i="1"/>
  <c r="J20" i="1"/>
  <c r="I20" i="1"/>
  <c r="C20" i="1"/>
  <c r="M19" i="1"/>
  <c r="J19" i="1"/>
  <c r="I19" i="1"/>
  <c r="C19" i="1"/>
  <c r="M18" i="1"/>
  <c r="J18" i="1"/>
  <c r="I18" i="1"/>
  <c r="C18" i="1"/>
  <c r="M17" i="1"/>
  <c r="J17" i="1"/>
  <c r="I17" i="1"/>
  <c r="C17" i="1"/>
  <c r="M16" i="1"/>
  <c r="J16" i="1"/>
  <c r="I16" i="1"/>
  <c r="C16" i="1"/>
  <c r="M15" i="1"/>
  <c r="J15" i="1"/>
  <c r="I15" i="1"/>
  <c r="C15" i="1"/>
  <c r="M14" i="1"/>
  <c r="M21" i="1" s="1"/>
  <c r="J14" i="1"/>
  <c r="I14" i="1"/>
  <c r="C14" i="1"/>
  <c r="D53" i="1" s="1"/>
  <c r="J13" i="1"/>
  <c r="I13" i="1"/>
  <c r="J12" i="1"/>
  <c r="I12" i="1"/>
  <c r="J11" i="1"/>
  <c r="M8" i="1" s="1"/>
  <c r="I11" i="1"/>
  <c r="M10" i="1"/>
  <c r="J10" i="1"/>
  <c r="I10" i="1"/>
  <c r="J9" i="1"/>
  <c r="I9" i="1"/>
  <c r="J8" i="1"/>
  <c r="I8" i="1"/>
  <c r="J7" i="1"/>
  <c r="I7" i="1"/>
  <c r="C7" i="1"/>
  <c r="J6" i="1"/>
  <c r="I6" i="1"/>
  <c r="D6" i="1"/>
  <c r="C6" i="1"/>
  <c r="J5" i="1"/>
  <c r="J42" i="1" s="1"/>
  <c r="I5" i="1"/>
  <c r="I42" i="1" s="1"/>
  <c r="D5" i="1"/>
  <c r="C5" i="1"/>
  <c r="M5" i="1" l="1"/>
  <c r="D8" i="1"/>
  <c r="M7" i="1"/>
  <c r="G45" i="1"/>
  <c r="G53" i="1" s="1"/>
  <c r="C53" i="1"/>
  <c r="M6" i="1" s="1"/>
  <c r="I53" i="1"/>
</calcChain>
</file>

<file path=xl/comments1.xml><?xml version="1.0" encoding="utf-8"?>
<comments xmlns="http://schemas.openxmlformats.org/spreadsheetml/2006/main">
  <authors>
    <author>Windows 사용자</author>
    <author>admin</author>
    <author>허은정</author>
  </authors>
  <commentList>
    <comment ref="O5" authorId="0" shapeId="0">
      <text>
        <r>
          <rPr>
            <b/>
            <sz val="14"/>
            <color indexed="81"/>
            <rFont val="Tahoma"/>
            <family val="2"/>
          </rPr>
          <t>19.12.16.</t>
        </r>
        <r>
          <rPr>
            <b/>
            <sz val="14"/>
            <color indexed="81"/>
            <rFont val="돋움"/>
            <family val="3"/>
            <charset val="129"/>
          </rPr>
          <t>부로</t>
        </r>
        <r>
          <rPr>
            <b/>
            <sz val="14"/>
            <color indexed="81"/>
            <rFont val="Tahoma"/>
            <family val="2"/>
          </rPr>
          <t xml:space="preserve"> KIT </t>
        </r>
        <r>
          <rPr>
            <b/>
            <sz val="14"/>
            <color indexed="81"/>
            <rFont val="돋움"/>
            <family val="3"/>
            <charset val="129"/>
          </rPr>
          <t>고정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전배</t>
        </r>
      </text>
    </comment>
    <comment ref="O17" authorId="1" shapeId="0">
      <text>
        <r>
          <rPr>
            <b/>
            <sz val="14"/>
            <color indexed="81"/>
            <rFont val="돋움"/>
            <family val="3"/>
            <charset val="129"/>
          </rPr>
          <t>동절기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광양항</t>
        </r>
        <r>
          <rPr>
            <b/>
            <sz val="14"/>
            <color indexed="81"/>
            <rFont val="Tahoma"/>
            <family val="2"/>
          </rPr>
          <t xml:space="preserve"> SKIP(2</t>
        </r>
        <r>
          <rPr>
            <b/>
            <sz val="14"/>
            <color indexed="81"/>
            <rFont val="돋움"/>
            <family val="3"/>
            <charset val="129"/>
          </rPr>
          <t>월</t>
        </r>
        <r>
          <rPr>
            <b/>
            <sz val="14"/>
            <color indexed="81"/>
            <rFont val="돋움"/>
            <family val="3"/>
            <charset val="129"/>
          </rPr>
          <t>까지</t>
        </r>
        <r>
          <rPr>
            <b/>
            <sz val="14"/>
            <color indexed="81"/>
            <rFont val="Tahoma"/>
            <family val="2"/>
          </rPr>
          <t>)</t>
        </r>
      </text>
    </comment>
    <comment ref="O19" authorId="1" shapeId="0">
      <text>
        <r>
          <rPr>
            <b/>
            <sz val="14"/>
            <color indexed="81"/>
            <rFont val="Tahoma"/>
            <family val="2"/>
          </rPr>
          <t>KIT</t>
        </r>
        <r>
          <rPr>
            <b/>
            <sz val="14"/>
            <color indexed="81"/>
            <rFont val="돋움"/>
            <family val="3"/>
            <charset val="129"/>
          </rPr>
          <t>의</t>
        </r>
        <r>
          <rPr>
            <b/>
            <sz val="14"/>
            <color indexed="81"/>
            <rFont val="Tahoma"/>
            <family val="2"/>
          </rPr>
          <t xml:space="preserve"> YQS </t>
        </r>
        <r>
          <rPr>
            <b/>
            <sz val="14"/>
            <color indexed="81"/>
            <rFont val="돋움"/>
            <family val="3"/>
            <charset val="129"/>
          </rPr>
          <t>노선이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터미널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이동함</t>
        </r>
      </text>
    </comment>
    <comment ref="AP19" authorId="1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KIT</t>
        </r>
        <r>
          <rPr>
            <sz val="14"/>
            <color indexed="81"/>
            <rFont val="돋움"/>
            <family val="3"/>
            <charset val="129"/>
          </rPr>
          <t>에서</t>
        </r>
        <r>
          <rPr>
            <sz val="14"/>
            <color indexed="81"/>
            <rFont val="Tahoma"/>
            <family val="2"/>
          </rPr>
          <t xml:space="preserve"> SMGT</t>
        </r>
        <r>
          <rPr>
            <sz val="14"/>
            <color indexed="81"/>
            <rFont val="돋움"/>
            <family val="3"/>
            <charset val="129"/>
          </rPr>
          <t>로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이동한</t>
        </r>
        <r>
          <rPr>
            <sz val="14"/>
            <color indexed="81"/>
            <rFont val="Tahoma"/>
            <family val="2"/>
          </rPr>
          <t xml:space="preserve"> </t>
        </r>
        <r>
          <rPr>
            <sz val="14"/>
            <color indexed="81"/>
            <rFont val="돋움"/>
            <family val="3"/>
            <charset val="129"/>
          </rPr>
          <t>일자임</t>
        </r>
      </text>
    </comment>
    <comment ref="R38" authorId="1" shapeId="0">
      <text>
        <r>
          <rPr>
            <b/>
            <sz val="9"/>
            <color indexed="81"/>
            <rFont val="Tahoma"/>
            <family val="2"/>
          </rPr>
          <t>hjct</t>
        </r>
      </text>
    </comment>
    <comment ref="O41" authorId="0" shapeId="0">
      <text>
        <r>
          <rPr>
            <b/>
            <sz val="9"/>
            <color indexed="81"/>
            <rFont val="Tahoma"/>
            <family val="2"/>
          </rPr>
          <t>=NSS</t>
        </r>
      </text>
    </comment>
    <comment ref="O45" authorId="1" shapeId="0">
      <text>
        <r>
          <rPr>
            <b/>
            <sz val="12"/>
            <color indexed="81"/>
            <rFont val="Tahoma"/>
            <family val="2"/>
          </rPr>
          <t>'17.4</t>
        </r>
        <r>
          <rPr>
            <b/>
            <sz val="12"/>
            <color indexed="81"/>
            <rFont val="돋움"/>
            <family val="3"/>
            <charset val="129"/>
          </rPr>
          <t>월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변경</t>
        </r>
        <r>
          <rPr>
            <b/>
            <sz val="12"/>
            <color indexed="81"/>
            <rFont val="Tahoma"/>
            <family val="2"/>
          </rPr>
          <t xml:space="preserve"> (HNS-&gt;PS1)</t>
        </r>
      </text>
    </comment>
    <comment ref="O46" authorId="1" shapeId="0">
      <text>
        <r>
          <rPr>
            <b/>
            <sz val="12"/>
            <color indexed="81"/>
            <rFont val="Tahoma"/>
            <family val="2"/>
          </rPr>
          <t>'17.4</t>
        </r>
        <r>
          <rPr>
            <b/>
            <sz val="12"/>
            <color indexed="81"/>
            <rFont val="돋움"/>
            <family val="3"/>
            <charset val="129"/>
          </rPr>
          <t>월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변경</t>
        </r>
        <r>
          <rPr>
            <b/>
            <sz val="12"/>
            <color indexed="81"/>
            <rFont val="Tahoma"/>
            <family val="2"/>
          </rPr>
          <t xml:space="preserve"> (-&gt;PS1)</t>
        </r>
      </text>
    </comment>
    <comment ref="O47" authorId="0" shapeId="0">
      <text>
        <r>
          <rPr>
            <b/>
            <sz val="14"/>
            <color indexed="81"/>
            <rFont val="Tahoma"/>
            <family val="2"/>
          </rPr>
          <t xml:space="preserve">CIX2-&gt;PCP-&gt;CIX </t>
        </r>
        <r>
          <rPr>
            <b/>
            <sz val="14"/>
            <color indexed="81"/>
            <rFont val="돋움"/>
            <family val="3"/>
            <charset val="129"/>
          </rPr>
          <t>변경</t>
        </r>
      </text>
    </comment>
    <comment ref="E49" authorId="2" shapeId="0">
      <text>
        <r>
          <rPr>
            <b/>
            <sz val="9"/>
            <color indexed="81"/>
            <rFont val="돋움"/>
            <family val="3"/>
            <charset val="129"/>
          </rPr>
          <t>2M</t>
        </r>
      </text>
    </comment>
    <comment ref="J49" authorId="1" shapeId="0">
      <text>
        <r>
          <rPr>
            <b/>
            <sz val="12"/>
            <color indexed="81"/>
            <rFont val="돋움"/>
            <family val="3"/>
            <charset val="129"/>
          </rPr>
          <t>선대 미투입하고 선복공유(SWAP)</t>
        </r>
      </text>
    </comment>
    <comment ref="E51" authorId="2" shapeId="0">
      <text>
        <r>
          <rPr>
            <b/>
            <sz val="14"/>
            <color indexed="81"/>
            <rFont val="돋움"/>
            <family val="3"/>
            <charset val="129"/>
          </rPr>
          <t>MCC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2" authorId="2" shapeId="0">
      <text>
        <r>
          <rPr>
            <b/>
            <sz val="11"/>
            <color indexed="81"/>
            <rFont val="돋움"/>
            <family val="3"/>
            <charset val="129"/>
          </rPr>
          <t>MCC</t>
        </r>
      </text>
    </comment>
    <comment ref="O58" authorId="0" shapeId="0">
      <text>
        <r>
          <rPr>
            <b/>
            <sz val="12"/>
            <color indexed="81"/>
            <rFont val="돋움"/>
            <family val="3"/>
            <charset val="129"/>
          </rPr>
          <t>BXQ 대체 서비스인지 확인 필요</t>
        </r>
      </text>
    </comment>
    <comment ref="O59" authorId="0" shapeId="0">
      <text>
        <r>
          <rPr>
            <b/>
            <sz val="12"/>
            <color indexed="81"/>
            <rFont val="Tahoma"/>
            <family val="2"/>
          </rPr>
          <t xml:space="preserve">KHP </t>
        </r>
        <r>
          <rPr>
            <b/>
            <sz val="12"/>
            <color indexed="81"/>
            <rFont val="돋움"/>
            <family val="3"/>
            <charset val="129"/>
          </rPr>
          <t>대체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서비스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인지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확인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필요</t>
        </r>
      </text>
    </comment>
    <comment ref="O61" authorId="0" shapeId="0">
      <text>
        <r>
          <rPr>
            <b/>
            <sz val="12"/>
            <color indexed="81"/>
            <rFont val="Tahoma"/>
            <family val="2"/>
          </rPr>
          <t xml:space="preserve">SCR </t>
        </r>
        <r>
          <rPr>
            <b/>
            <sz val="12"/>
            <color indexed="81"/>
            <rFont val="돋움"/>
            <family val="3"/>
            <charset val="129"/>
          </rPr>
          <t>서비스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재분리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P61" authorId="0" shapeId="0">
      <text>
        <r>
          <rPr>
            <b/>
            <sz val="14"/>
            <color indexed="81"/>
            <rFont val="Tahoma"/>
            <family val="2"/>
          </rPr>
          <t xml:space="preserve">SCR </t>
        </r>
        <r>
          <rPr>
            <b/>
            <sz val="14"/>
            <color indexed="81"/>
            <rFont val="돋움"/>
            <family val="3"/>
            <charset val="129"/>
          </rPr>
          <t>서비스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분리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기준일</t>
        </r>
      </text>
    </comment>
    <comment ref="O64" authorId="1" shapeId="0">
      <text>
        <r>
          <rPr>
            <b/>
            <sz val="14"/>
            <color indexed="81"/>
            <rFont val="돋움"/>
            <family val="3"/>
            <charset val="129"/>
          </rPr>
          <t>흥아해운</t>
        </r>
        <r>
          <rPr>
            <b/>
            <sz val="14"/>
            <color indexed="81"/>
            <rFont val="Tahoma"/>
            <family val="2"/>
          </rPr>
          <t>(SMGT)</t>
        </r>
        <r>
          <rPr>
            <b/>
            <sz val="14"/>
            <color indexed="81"/>
            <rFont val="돋움"/>
            <family val="3"/>
            <charset val="129"/>
          </rPr>
          <t>의</t>
        </r>
        <r>
          <rPr>
            <b/>
            <sz val="14"/>
            <color indexed="81"/>
            <rFont val="Tahoma"/>
            <family val="2"/>
          </rPr>
          <t xml:space="preserve"> CKR</t>
        </r>
        <r>
          <rPr>
            <b/>
            <sz val="14"/>
            <color indexed="81"/>
            <rFont val="돋움"/>
            <family val="3"/>
            <charset val="129"/>
          </rPr>
          <t>이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분리되어</t>
        </r>
        <r>
          <rPr>
            <b/>
            <sz val="14"/>
            <color indexed="81"/>
            <rFont val="Tahoma"/>
            <family val="2"/>
          </rPr>
          <t xml:space="preserve"> SKR</t>
        </r>
        <r>
          <rPr>
            <b/>
            <sz val="14"/>
            <color indexed="81"/>
            <rFont val="돋움"/>
            <family val="3"/>
            <charset val="129"/>
          </rPr>
          <t>에서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신설</t>
        </r>
        <r>
          <rPr>
            <b/>
            <sz val="14"/>
            <color indexed="81"/>
            <rFont val="Tahoma"/>
            <family val="2"/>
          </rPr>
          <t xml:space="preserve">!
'19.9. CKX-&gt;CKX1 </t>
        </r>
        <r>
          <rPr>
            <b/>
            <sz val="14"/>
            <color indexed="81"/>
            <rFont val="돋움"/>
            <family val="3"/>
            <charset val="129"/>
          </rPr>
          <t>이름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 xml:space="preserve">변경
</t>
        </r>
      </text>
    </comment>
    <comment ref="O65" authorId="1" shapeId="0">
      <text>
        <r>
          <rPr>
            <b/>
            <sz val="14"/>
            <color indexed="81"/>
            <rFont val="돋움"/>
            <family val="3"/>
            <charset val="129"/>
          </rPr>
          <t>흥아해운</t>
        </r>
        <r>
          <rPr>
            <b/>
            <sz val="14"/>
            <color indexed="81"/>
            <rFont val="Tahoma"/>
            <family val="2"/>
          </rPr>
          <t>(SMGT)</t>
        </r>
        <r>
          <rPr>
            <b/>
            <sz val="14"/>
            <color indexed="81"/>
            <rFont val="돋움"/>
            <family val="3"/>
            <charset val="129"/>
          </rPr>
          <t>의</t>
        </r>
        <r>
          <rPr>
            <b/>
            <sz val="14"/>
            <color indexed="81"/>
            <rFont val="Tahoma"/>
            <family val="2"/>
          </rPr>
          <t xml:space="preserve"> CKR</t>
        </r>
        <r>
          <rPr>
            <b/>
            <sz val="14"/>
            <color indexed="81"/>
            <rFont val="돋움"/>
            <family val="3"/>
            <charset val="129"/>
          </rPr>
          <t>이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분리되어</t>
        </r>
        <r>
          <rPr>
            <b/>
            <sz val="14"/>
            <color indexed="81"/>
            <rFont val="Tahoma"/>
            <family val="2"/>
          </rPr>
          <t xml:space="preserve"> SKR</t>
        </r>
        <r>
          <rPr>
            <b/>
            <sz val="14"/>
            <color indexed="81"/>
            <rFont val="돋움"/>
            <family val="3"/>
            <charset val="129"/>
          </rPr>
          <t>에서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신설</t>
        </r>
        <r>
          <rPr>
            <b/>
            <sz val="14"/>
            <color indexed="81"/>
            <rFont val="Tahoma"/>
            <family val="2"/>
          </rPr>
          <t>!</t>
        </r>
      </text>
    </comment>
    <comment ref="O67" authorId="0" shapeId="0">
      <text>
        <r>
          <rPr>
            <b/>
            <sz val="9"/>
            <color indexed="81"/>
            <rFont val="Tahoma"/>
            <family val="2"/>
          </rPr>
          <t xml:space="preserve">KIT
KOCN </t>
        </r>
        <r>
          <rPr>
            <b/>
            <sz val="9"/>
            <color indexed="81"/>
            <rFont val="돋움"/>
            <family val="3"/>
            <charset val="129"/>
          </rPr>
          <t>서비스</t>
        </r>
        <r>
          <rPr>
            <b/>
            <sz val="9"/>
            <color indexed="81"/>
            <rFont val="Tahoma"/>
            <family val="2"/>
          </rPr>
          <t xml:space="preserve"> GWCT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이전</t>
        </r>
      </text>
    </comment>
    <comment ref="O68" authorId="1" shapeId="0">
      <text>
        <r>
          <rPr>
            <b/>
            <sz val="18"/>
            <color indexed="81"/>
            <rFont val="Tahoma"/>
            <family val="2"/>
          </rPr>
          <t>=KOC-T</t>
        </r>
      </text>
    </comment>
    <comment ref="AP68" authorId="0" shapeId="0">
      <text>
        <r>
          <rPr>
            <b/>
            <sz val="9"/>
            <color indexed="81"/>
            <rFont val="Tahoma"/>
            <family val="2"/>
          </rPr>
          <t xml:space="preserve">SMGT-&gt;GWCT </t>
        </r>
        <r>
          <rPr>
            <b/>
            <sz val="9"/>
            <color indexed="81"/>
            <rFont val="돋움"/>
            <family val="3"/>
            <charset val="129"/>
          </rPr>
          <t>변경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날짜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기준임</t>
        </r>
      </text>
    </comment>
    <comment ref="O69" authorId="1" shapeId="0">
      <text>
        <r>
          <rPr>
            <sz val="22"/>
            <color indexed="81"/>
            <rFont val="Tahoma"/>
            <family val="2"/>
          </rPr>
          <t xml:space="preserve">=KOC-X
</t>
        </r>
      </text>
    </comment>
    <comment ref="O70" authorId="1" shapeId="0">
      <text>
        <r>
          <rPr>
            <sz val="9"/>
            <color indexed="81"/>
            <rFont val="Tahoma"/>
            <family val="2"/>
          </rPr>
          <t xml:space="preserve">
GWCT</t>
        </r>
        <r>
          <rPr>
            <sz val="9"/>
            <color indexed="81"/>
            <rFont val="돋움"/>
            <family val="3"/>
            <charset val="129"/>
          </rPr>
          <t>로</t>
        </r>
        <r>
          <rPr>
            <sz val="9"/>
            <color indexed="81"/>
            <rFont val="Tahoma"/>
            <family val="2"/>
          </rPr>
          <t xml:space="preserve"> 10</t>
        </r>
        <r>
          <rPr>
            <sz val="9"/>
            <color indexed="81"/>
            <rFont val="돋움"/>
            <family val="3"/>
            <charset val="129"/>
          </rPr>
          <t>월부터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전배</t>
        </r>
      </text>
    </comment>
    <comment ref="O72" authorId="0" shapeId="0">
      <text>
        <r>
          <rPr>
            <b/>
            <sz val="12"/>
            <color indexed="81"/>
            <rFont val="돋움"/>
            <family val="3"/>
            <charset val="129"/>
          </rPr>
          <t>장금</t>
        </r>
        <r>
          <rPr>
            <b/>
            <sz val="12"/>
            <color indexed="81"/>
            <rFont val="Tahoma"/>
            <family val="2"/>
          </rPr>
          <t xml:space="preserve">(PVS3), </t>
        </r>
        <r>
          <rPr>
            <b/>
            <sz val="12"/>
            <color indexed="81"/>
            <rFont val="돋움"/>
            <family val="3"/>
            <charset val="129"/>
          </rPr>
          <t>흥아</t>
        </r>
        <r>
          <rPr>
            <b/>
            <sz val="12"/>
            <color indexed="81"/>
            <rFont val="Tahoma"/>
            <family val="2"/>
          </rPr>
          <t xml:space="preserve">(SCS)
</t>
        </r>
        <r>
          <rPr>
            <b/>
            <sz val="12"/>
            <color indexed="81"/>
            <rFont val="돋움"/>
            <family val="3"/>
            <charset val="129"/>
          </rPr>
          <t>통합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서비스로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신규기항</t>
        </r>
        <r>
          <rPr>
            <b/>
            <sz val="12"/>
            <color indexed="81"/>
            <rFont val="Tahoma"/>
            <family val="2"/>
          </rPr>
          <t>x</t>
        </r>
      </text>
    </comment>
    <comment ref="O76" authorId="0" shapeId="0">
      <text>
        <r>
          <rPr>
            <b/>
            <sz val="12"/>
            <color indexed="81"/>
            <rFont val="돋움"/>
            <family val="3"/>
            <charset val="129"/>
          </rPr>
          <t>팬오션</t>
        </r>
        <r>
          <rPr>
            <b/>
            <sz val="12"/>
            <color indexed="81"/>
            <rFont val="Tahoma"/>
            <family val="2"/>
          </rPr>
          <t xml:space="preserve">:SMGT(Pacific Dalian/HS2)
</t>
        </r>
        <r>
          <rPr>
            <b/>
            <sz val="12"/>
            <color indexed="81"/>
            <rFont val="돋움"/>
            <family val="3"/>
            <charset val="129"/>
          </rPr>
          <t>동영</t>
        </r>
        <r>
          <rPr>
            <b/>
            <sz val="12"/>
            <color indexed="81"/>
            <rFont val="Tahoma"/>
            <family val="2"/>
          </rPr>
          <t>,</t>
        </r>
        <r>
          <rPr>
            <b/>
            <sz val="12"/>
            <color indexed="81"/>
            <rFont val="돋움"/>
            <family val="3"/>
            <charset val="129"/>
          </rPr>
          <t>남성</t>
        </r>
        <r>
          <rPr>
            <b/>
            <sz val="12"/>
            <color indexed="81"/>
            <rFont val="Tahoma"/>
            <family val="2"/>
          </rPr>
          <t xml:space="preserve">:KIT(pegasus prime/KJS2)
</t>
        </r>
        <r>
          <rPr>
            <b/>
            <sz val="12"/>
            <color indexed="81"/>
            <rFont val="돋움"/>
            <family val="3"/>
            <charset val="129"/>
          </rPr>
          <t>흥아</t>
        </r>
        <r>
          <rPr>
            <b/>
            <sz val="12"/>
            <color indexed="81"/>
            <rFont val="Tahoma"/>
            <family val="2"/>
          </rPr>
          <t xml:space="preserve">:GWCT(JHS1)
</t>
        </r>
        <r>
          <rPr>
            <b/>
            <sz val="12"/>
            <color indexed="81"/>
            <rFont val="돋움"/>
            <family val="3"/>
            <charset val="129"/>
          </rPr>
          <t xml:space="preserve">
</t>
        </r>
        <r>
          <rPr>
            <sz val="12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<sst xmlns="http://schemas.openxmlformats.org/spreadsheetml/2006/main" count="1644" uniqueCount="783">
  <si>
    <t>집계표(2020.01.31.)</t>
    <phoneticPr fontId="5" type="noConversion"/>
  </si>
  <si>
    <t>&lt;터미널별 항로수 및 항차수&gt;</t>
    <phoneticPr fontId="5" type="noConversion"/>
  </si>
  <si>
    <t>&lt;선사별 항로수 및 항차수&gt;</t>
    <phoneticPr fontId="5" type="noConversion"/>
  </si>
  <si>
    <t>&lt;항차 기항현황&gt;</t>
    <phoneticPr fontId="5" type="noConversion"/>
  </si>
  <si>
    <t>터미널별</t>
    <phoneticPr fontId="5" type="noConversion"/>
  </si>
  <si>
    <t>항로수</t>
    <phoneticPr fontId="5" type="noConversion"/>
  </si>
  <si>
    <t>항차수/주</t>
    <phoneticPr fontId="5" type="noConversion"/>
  </si>
  <si>
    <t>선사별</t>
    <phoneticPr fontId="5" type="noConversion"/>
  </si>
  <si>
    <t>코드</t>
    <phoneticPr fontId="5" type="noConversion"/>
  </si>
  <si>
    <t>구분</t>
    <phoneticPr fontId="5" type="noConversion"/>
  </si>
  <si>
    <t>항차수/주</t>
    <phoneticPr fontId="5" type="noConversion"/>
  </si>
  <si>
    <t>항차수/주
(공동운항)</t>
    <phoneticPr fontId="5" type="noConversion"/>
  </si>
  <si>
    <t>구분</t>
    <phoneticPr fontId="5" type="noConversion"/>
  </si>
  <si>
    <t>수</t>
    <phoneticPr fontId="5" type="noConversion"/>
  </si>
  <si>
    <t>SMGT</t>
    <phoneticPr fontId="5" type="noConversion"/>
  </si>
  <si>
    <t>SM상선(SML)</t>
    <phoneticPr fontId="5" type="noConversion"/>
  </si>
  <si>
    <t>SML</t>
    <phoneticPr fontId="5" type="noConversion"/>
  </si>
  <si>
    <t>국적</t>
    <phoneticPr fontId="5" type="noConversion"/>
  </si>
  <si>
    <t>기항국가</t>
    <phoneticPr fontId="5" type="noConversion"/>
  </si>
  <si>
    <t>KIT</t>
    <phoneticPr fontId="5" type="noConversion"/>
  </si>
  <si>
    <t>장금상선(SKR)</t>
    <phoneticPr fontId="5" type="noConversion"/>
  </si>
  <si>
    <t>SKR</t>
    <phoneticPr fontId="5" type="noConversion"/>
  </si>
  <si>
    <t>기항항만</t>
    <phoneticPr fontId="5" type="noConversion"/>
  </si>
  <si>
    <t>GWCT</t>
    <phoneticPr fontId="5" type="noConversion"/>
  </si>
  <si>
    <t>흥아해운(HAS)</t>
    <phoneticPr fontId="5" type="noConversion"/>
  </si>
  <si>
    <t>HAS</t>
    <phoneticPr fontId="5" type="noConversion"/>
  </si>
  <si>
    <t>국적</t>
    <phoneticPr fontId="5" type="noConversion"/>
  </si>
  <si>
    <t>기항선사</t>
    <phoneticPr fontId="5" type="noConversion"/>
  </si>
  <si>
    <t>합   계</t>
    <phoneticPr fontId="5" type="noConversion"/>
  </si>
  <si>
    <t>현대상선(HMM)</t>
    <phoneticPr fontId="5" type="noConversion"/>
  </si>
  <si>
    <t>HMM</t>
    <phoneticPr fontId="5" type="noConversion"/>
  </si>
  <si>
    <t>국적</t>
    <phoneticPr fontId="5" type="noConversion"/>
  </si>
  <si>
    <t>고려해운(KMD)</t>
    <phoneticPr fontId="5" type="noConversion"/>
  </si>
  <si>
    <t>KMD</t>
    <phoneticPr fontId="5" type="noConversion"/>
  </si>
  <si>
    <t>외국적</t>
    <phoneticPr fontId="5" type="noConversion"/>
  </si>
  <si>
    <t>팬오션(POL)</t>
    <phoneticPr fontId="5" type="noConversion"/>
  </si>
  <si>
    <t>POL</t>
    <phoneticPr fontId="5" type="noConversion"/>
  </si>
  <si>
    <t>선박척수</t>
    <phoneticPr fontId="5" type="noConversion"/>
  </si>
  <si>
    <t>남성해운(NSL)</t>
    <phoneticPr fontId="5" type="noConversion"/>
  </si>
  <si>
    <t>NSL</t>
  </si>
  <si>
    <t>&lt;국가별 기항항만수&gt;</t>
    <phoneticPr fontId="5" type="noConversion"/>
  </si>
  <si>
    <t>범주해운(PCL)</t>
  </si>
  <si>
    <t>PCL</t>
    <phoneticPr fontId="5" type="noConversion"/>
  </si>
  <si>
    <t>국적</t>
    <phoneticPr fontId="5" type="noConversion"/>
  </si>
  <si>
    <t>&lt;요일별 기항현황&gt;</t>
    <phoneticPr fontId="5" type="noConversion"/>
  </si>
  <si>
    <t>기항국가</t>
    <phoneticPr fontId="5" type="noConversion"/>
  </si>
  <si>
    <t>항만수</t>
    <phoneticPr fontId="5" type="noConversion"/>
  </si>
  <si>
    <t>비고</t>
    <phoneticPr fontId="5" type="noConversion"/>
  </si>
  <si>
    <t>동진상선(DJS)</t>
    <phoneticPr fontId="5" type="noConversion"/>
  </si>
  <si>
    <t>DJS</t>
    <phoneticPr fontId="5" type="noConversion"/>
  </si>
  <si>
    <t>국적</t>
    <phoneticPr fontId="5" type="noConversion"/>
  </si>
  <si>
    <t>요일별</t>
    <phoneticPr fontId="5" type="noConversion"/>
  </si>
  <si>
    <t>항차수/주</t>
    <phoneticPr fontId="5" type="noConversion"/>
  </si>
  <si>
    <t>말레이시아</t>
  </si>
  <si>
    <t>동영해운(DYS)</t>
    <phoneticPr fontId="5" type="noConversion"/>
  </si>
  <si>
    <t>DYS</t>
    <phoneticPr fontId="5" type="noConversion"/>
  </si>
  <si>
    <t>SUN</t>
    <phoneticPr fontId="5" type="noConversion"/>
  </si>
  <si>
    <t>베트남</t>
  </si>
  <si>
    <t>천경해운(CKL)</t>
    <phoneticPr fontId="5" type="noConversion"/>
  </si>
  <si>
    <t>CKL</t>
    <phoneticPr fontId="5" type="noConversion"/>
  </si>
  <si>
    <t>MON</t>
    <phoneticPr fontId="5" type="noConversion"/>
  </si>
  <si>
    <t>싱가폴</t>
  </si>
  <si>
    <t>태영상선(TYS)</t>
    <phoneticPr fontId="5" type="noConversion"/>
  </si>
  <si>
    <t>TYS</t>
    <phoneticPr fontId="5" type="noConversion"/>
  </si>
  <si>
    <t>TUE</t>
    <phoneticPr fontId="5" type="noConversion"/>
  </si>
  <si>
    <t>인도네시아</t>
  </si>
  <si>
    <t>머스크라인(MAE)</t>
    <phoneticPr fontId="5" type="noConversion"/>
  </si>
  <si>
    <t>MAE</t>
    <phoneticPr fontId="5" type="noConversion"/>
  </si>
  <si>
    <t>외국적</t>
    <phoneticPr fontId="5" type="noConversion"/>
  </si>
  <si>
    <t>WED</t>
    <phoneticPr fontId="5" type="noConversion"/>
  </si>
  <si>
    <t>태국</t>
  </si>
  <si>
    <t>MCC</t>
    <phoneticPr fontId="5" type="noConversion"/>
  </si>
  <si>
    <t>MCC</t>
    <phoneticPr fontId="5" type="noConversion"/>
  </si>
  <si>
    <t>외국적</t>
    <phoneticPr fontId="5" type="noConversion"/>
  </si>
  <si>
    <t>THU</t>
    <phoneticPr fontId="5" type="noConversion"/>
  </si>
  <si>
    <t>필리핀</t>
  </si>
  <si>
    <t>APL</t>
    <phoneticPr fontId="5" type="noConversion"/>
  </si>
  <si>
    <t>FRI</t>
    <phoneticPr fontId="5" type="noConversion"/>
  </si>
  <si>
    <t>미얀마</t>
  </si>
  <si>
    <t>Co-Heung Line(COH)</t>
    <phoneticPr fontId="5" type="noConversion"/>
  </si>
  <si>
    <t>COH</t>
    <phoneticPr fontId="5" type="noConversion"/>
  </si>
  <si>
    <t>SAT</t>
    <phoneticPr fontId="5" type="noConversion"/>
  </si>
  <si>
    <t>캄보디아</t>
    <phoneticPr fontId="5" type="noConversion"/>
  </si>
  <si>
    <t>완하이라인(WHL)</t>
    <phoneticPr fontId="5" type="noConversion"/>
  </si>
  <si>
    <t>WHL</t>
    <phoneticPr fontId="5" type="noConversion"/>
  </si>
  <si>
    <t>합계</t>
    <phoneticPr fontId="5" type="noConversion"/>
  </si>
  <si>
    <t>대만</t>
  </si>
  <si>
    <t>양밍라인(YML)</t>
    <phoneticPr fontId="5" type="noConversion"/>
  </si>
  <si>
    <t>YML</t>
    <phoneticPr fontId="5" type="noConversion"/>
  </si>
  <si>
    <t>외국적</t>
    <phoneticPr fontId="5" type="noConversion"/>
  </si>
  <si>
    <t>대한민국</t>
  </si>
  <si>
    <t>EAS</t>
    <phoneticPr fontId="5" type="noConversion"/>
  </si>
  <si>
    <t>EAS</t>
    <phoneticPr fontId="5" type="noConversion"/>
  </si>
  <si>
    <t>외국적</t>
    <phoneticPr fontId="5" type="noConversion"/>
  </si>
  <si>
    <t>일본</t>
  </si>
  <si>
    <t>TS라인(TSL)</t>
    <phoneticPr fontId="5" type="noConversion"/>
  </si>
  <si>
    <t>TSL</t>
    <phoneticPr fontId="5" type="noConversion"/>
  </si>
  <si>
    <t>중국</t>
  </si>
  <si>
    <t>CMA-CGM</t>
    <phoneticPr fontId="5" type="noConversion"/>
  </si>
  <si>
    <t>CMA</t>
    <phoneticPr fontId="5" type="noConversion"/>
  </si>
  <si>
    <t>러시아</t>
  </si>
  <si>
    <t>에버그린(EMC)</t>
    <phoneticPr fontId="5" type="noConversion"/>
  </si>
  <si>
    <t>EMC</t>
    <phoneticPr fontId="5" type="noConversion"/>
  </si>
  <si>
    <t>미국</t>
  </si>
  <si>
    <t>시노트란스(SNT)</t>
    <phoneticPr fontId="5" type="noConversion"/>
  </si>
  <si>
    <t>SNT</t>
    <phoneticPr fontId="5" type="noConversion"/>
  </si>
  <si>
    <t>외국적</t>
    <phoneticPr fontId="5" type="noConversion"/>
  </si>
  <si>
    <t>캐나다</t>
  </si>
  <si>
    <t>쏘패스트코리아(SFK)</t>
    <phoneticPr fontId="5" type="noConversion"/>
  </si>
  <si>
    <t>SFK</t>
  </si>
  <si>
    <t>스페인</t>
  </si>
  <si>
    <t>NYK</t>
    <phoneticPr fontId="5" type="noConversion"/>
  </si>
  <si>
    <t>독일</t>
  </si>
  <si>
    <t>MSC</t>
    <phoneticPr fontId="5" type="noConversion"/>
  </si>
  <si>
    <t>MSC</t>
    <phoneticPr fontId="5" type="noConversion"/>
  </si>
  <si>
    <t>폴란드</t>
  </si>
  <si>
    <t>CNC</t>
    <phoneticPr fontId="5" type="noConversion"/>
  </si>
  <si>
    <t>CNC</t>
    <phoneticPr fontId="5" type="noConversion"/>
  </si>
  <si>
    <t>네덜란드</t>
    <phoneticPr fontId="5" type="noConversion"/>
  </si>
  <si>
    <t>Hapag-Lloyd(HLC)</t>
    <phoneticPr fontId="5" type="noConversion"/>
  </si>
  <si>
    <t>HLC</t>
    <phoneticPr fontId="5" type="noConversion"/>
  </si>
  <si>
    <t>덴마크</t>
    <phoneticPr fontId="5" type="noConversion"/>
  </si>
  <si>
    <t>OOCL</t>
    <phoneticPr fontId="5" type="noConversion"/>
  </si>
  <si>
    <t>OOCL</t>
    <phoneticPr fontId="5" type="noConversion"/>
  </si>
  <si>
    <t>영국</t>
    <phoneticPr fontId="5" type="noConversion"/>
  </si>
  <si>
    <t>MOL</t>
    <phoneticPr fontId="5" type="noConversion"/>
  </si>
  <si>
    <t>MOL</t>
    <phoneticPr fontId="5" type="noConversion"/>
  </si>
  <si>
    <t>프랑스</t>
    <phoneticPr fontId="5" type="noConversion"/>
  </si>
  <si>
    <t>ONE</t>
    <phoneticPr fontId="5" type="noConversion"/>
  </si>
  <si>
    <t>ONE</t>
    <phoneticPr fontId="5" type="noConversion"/>
  </si>
  <si>
    <t>멕시코</t>
  </si>
  <si>
    <t>ZIM</t>
    <phoneticPr fontId="5" type="noConversion"/>
  </si>
  <si>
    <t>ZIM</t>
    <phoneticPr fontId="5" type="noConversion"/>
  </si>
  <si>
    <t>칠레</t>
  </si>
  <si>
    <t>Cosco Shipping</t>
    <phoneticPr fontId="5" type="noConversion"/>
  </si>
  <si>
    <t>COS</t>
    <phoneticPr fontId="5" type="noConversion"/>
  </si>
  <si>
    <t>외국적</t>
    <phoneticPr fontId="5" type="noConversion"/>
  </si>
  <si>
    <t>콜롬비아</t>
  </si>
  <si>
    <t>PIL</t>
    <phoneticPr fontId="5" type="noConversion"/>
  </si>
  <si>
    <t>파나마</t>
  </si>
  <si>
    <t>인터아시아라인</t>
    <phoneticPr fontId="5" type="noConversion"/>
  </si>
  <si>
    <t>IAL</t>
    <phoneticPr fontId="5" type="noConversion"/>
  </si>
  <si>
    <t>페루</t>
  </si>
  <si>
    <t>SITC</t>
    <phoneticPr fontId="5" type="noConversion"/>
  </si>
  <si>
    <t>HYS</t>
    <phoneticPr fontId="5" type="noConversion"/>
  </si>
  <si>
    <t>UAE</t>
  </si>
  <si>
    <t>ESL</t>
    <phoneticPr fontId="5" type="noConversion"/>
  </si>
  <si>
    <t>사우디아라비아</t>
  </si>
  <si>
    <t>합    계</t>
    <phoneticPr fontId="5" type="noConversion"/>
  </si>
  <si>
    <t>스리랑카</t>
  </si>
  <si>
    <t>인도</t>
  </si>
  <si>
    <t>방향별</t>
    <phoneticPr fontId="5" type="noConversion"/>
  </si>
  <si>
    <t>파키스탄</t>
  </si>
  <si>
    <t>북미</t>
    <phoneticPr fontId="5" type="noConversion"/>
  </si>
  <si>
    <t>카타르</t>
  </si>
  <si>
    <t>중남미</t>
    <phoneticPr fontId="5" type="noConversion"/>
  </si>
  <si>
    <t>오만</t>
  </si>
  <si>
    <t>유럽</t>
  </si>
  <si>
    <t>이집트</t>
    <phoneticPr fontId="5" type="noConversion"/>
  </si>
  <si>
    <t>중동</t>
    <phoneticPr fontId="5" type="noConversion"/>
  </si>
  <si>
    <t>이란</t>
    <phoneticPr fontId="5" type="noConversion"/>
  </si>
  <si>
    <t>동북아</t>
    <phoneticPr fontId="5" type="noConversion"/>
  </si>
  <si>
    <t>토고</t>
  </si>
  <si>
    <t>동남아</t>
    <phoneticPr fontId="5" type="noConversion"/>
  </si>
  <si>
    <t>남아공</t>
  </si>
  <si>
    <t>러시아</t>
    <phoneticPr fontId="5" type="noConversion"/>
  </si>
  <si>
    <t>모리셔스</t>
  </si>
  <si>
    <t>아프리카</t>
    <phoneticPr fontId="5" type="noConversion"/>
  </si>
  <si>
    <t>합계</t>
    <phoneticPr fontId="5" type="noConversion"/>
  </si>
  <si>
    <t>※ 광양항 기항현황 및 Berth Window는 선사측 자료를 우선하나, 선사측 자료가 없거나 미비한 경우 운영사 자료를 활용하므로 선사와 운영사 자료와 다소 차이가 있을 수 있음을 밝힙니다.</t>
    <phoneticPr fontId="5" type="noConversion"/>
  </si>
  <si>
    <r>
      <t xml:space="preserve">&lt; </t>
    </r>
    <r>
      <rPr>
        <b/>
        <sz val="25"/>
        <color indexed="8"/>
        <rFont val="맑은 고딕"/>
        <family val="3"/>
        <charset val="129"/>
      </rPr>
      <t>광양항 정기 컨테이너 서비스 현황 &gt;</t>
    </r>
    <phoneticPr fontId="5" type="noConversion"/>
  </si>
  <si>
    <t>No.</t>
    <phoneticPr fontId="5" type="noConversion"/>
  </si>
  <si>
    <t>항차</t>
    <phoneticPr fontId="5" type="noConversion"/>
  </si>
  <si>
    <t>Terminal</t>
    <phoneticPr fontId="5" type="noConversion"/>
  </si>
  <si>
    <t>Company</t>
    <phoneticPr fontId="5" type="noConversion"/>
  </si>
  <si>
    <t>Flag</t>
    <phoneticPr fontId="5" type="noConversion"/>
  </si>
  <si>
    <t>Alliance</t>
    <phoneticPr fontId="5" type="noConversion"/>
  </si>
  <si>
    <t>Code</t>
    <phoneticPr fontId="5" type="noConversion"/>
  </si>
  <si>
    <t>Co-Company</t>
    <phoneticPr fontId="5" type="noConversion"/>
  </si>
  <si>
    <t>Route</t>
    <phoneticPr fontId="5" type="noConversion"/>
  </si>
  <si>
    <t>Route</t>
    <phoneticPr fontId="5" type="noConversion"/>
  </si>
  <si>
    <t>Route-2</t>
    <phoneticPr fontId="5" type="noConversion"/>
  </si>
  <si>
    <t>Port Rotation</t>
    <phoneticPr fontId="5" type="noConversion"/>
  </si>
  <si>
    <t>Vessel
Capacity</t>
    <phoneticPr fontId="5" type="noConversion"/>
  </si>
  <si>
    <t>Vessel company</t>
    <phoneticPr fontId="5" type="noConversion"/>
  </si>
  <si>
    <t>Week</t>
    <phoneticPr fontId="5" type="noConversion"/>
  </si>
  <si>
    <t>신규
기항일자</t>
    <phoneticPr fontId="5" type="noConversion"/>
  </si>
  <si>
    <t>선박수</t>
    <phoneticPr fontId="5" type="noConversion"/>
  </si>
  <si>
    <t>선사수</t>
    <phoneticPr fontId="5" type="noConversion"/>
  </si>
  <si>
    <t>비고</t>
    <phoneticPr fontId="5" type="noConversion"/>
  </si>
  <si>
    <t>참고사항</t>
    <phoneticPr fontId="5" type="noConversion"/>
  </si>
  <si>
    <t>기항수</t>
    <phoneticPr fontId="5" type="noConversion"/>
  </si>
  <si>
    <t>선박척수</t>
    <phoneticPr fontId="5" type="noConversion"/>
  </si>
  <si>
    <t>SMGT</t>
  </si>
  <si>
    <t>SM상선(SML)</t>
  </si>
  <si>
    <t>국적</t>
  </si>
  <si>
    <t>SML</t>
  </si>
  <si>
    <t>북미</t>
  </si>
  <si>
    <t>CPX-E</t>
  </si>
  <si>
    <t>China Pacific Express</t>
  </si>
  <si>
    <t>Kwangyang</t>
  </si>
  <si>
    <t>Busan</t>
  </si>
  <si>
    <t>Long Beach</t>
  </si>
  <si>
    <t>SML(5)</t>
  </si>
  <si>
    <t>WED</t>
  </si>
  <si>
    <t>북미</t>
    <phoneticPr fontId="5" type="noConversion"/>
  </si>
  <si>
    <t>CPX-W</t>
  </si>
  <si>
    <t>kwangyang</t>
  </si>
  <si>
    <t>Ningbo</t>
  </si>
  <si>
    <t>Shanghai</t>
  </si>
  <si>
    <t>TUE</t>
    <phoneticPr fontId="5" type="noConversion"/>
  </si>
  <si>
    <t>북미</t>
    <phoneticPr fontId="5" type="noConversion"/>
  </si>
  <si>
    <t>PNS</t>
  </si>
  <si>
    <t>Pacific Northwest Service</t>
  </si>
  <si>
    <t>Yantai</t>
  </si>
  <si>
    <t>Vancouver</t>
  </si>
  <si>
    <t>Seattle</t>
  </si>
  <si>
    <t>Tokyo</t>
  </si>
  <si>
    <t>SML(6)</t>
  </si>
  <si>
    <t>THU</t>
    <phoneticPr fontId="5" type="noConversion"/>
  </si>
  <si>
    <t>NSL</t>
    <phoneticPr fontId="5" type="noConversion"/>
  </si>
  <si>
    <t>동남아</t>
  </si>
  <si>
    <t>VTX</t>
  </si>
  <si>
    <t>Vietnam Thailand eXpress</t>
  </si>
  <si>
    <t>Hochiminh</t>
  </si>
  <si>
    <t>Bangkok</t>
  </si>
  <si>
    <t>Laemchabang</t>
  </si>
  <si>
    <t>Yantian</t>
  </si>
  <si>
    <t>SML(2), NSL(1)</t>
    <phoneticPr fontId="5" type="noConversion"/>
  </si>
  <si>
    <t>중국</t>
    <phoneticPr fontId="5" type="noConversion"/>
  </si>
  <si>
    <t>동북아</t>
  </si>
  <si>
    <t>KJX</t>
  </si>
  <si>
    <t>Korea Japan Ex.</t>
  </si>
  <si>
    <t>Yokohama</t>
  </si>
  <si>
    <t>Kobe</t>
  </si>
  <si>
    <t>SML(1)</t>
  </si>
  <si>
    <t>TUE</t>
  </si>
  <si>
    <t>DYS</t>
  </si>
  <si>
    <t>KHX</t>
  </si>
  <si>
    <t>Korea Haipong eXpress</t>
  </si>
  <si>
    <t>Hongkong</t>
  </si>
  <si>
    <t>Haiphong</t>
  </si>
  <si>
    <t>Xiamen</t>
  </si>
  <si>
    <t>Incheon</t>
  </si>
  <si>
    <t>SML(1), DYS(1)</t>
  </si>
  <si>
    <t>SAT</t>
  </si>
  <si>
    <t>중남미</t>
  </si>
  <si>
    <t>양밍라인(YML)</t>
  </si>
  <si>
    <t>외국적</t>
  </si>
  <si>
    <t>THE(A)</t>
  </si>
  <si>
    <t>YML</t>
  </si>
  <si>
    <t>ONE</t>
  </si>
  <si>
    <t>HLC</t>
  </si>
  <si>
    <t>PN3</t>
  </si>
  <si>
    <t>Pacific North Loop 3</t>
  </si>
  <si>
    <t>Prince Rupert</t>
  </si>
  <si>
    <t>YML(2), ONE(2), HLC(2)</t>
  </si>
  <si>
    <t>THU</t>
  </si>
  <si>
    <t>중동</t>
  </si>
  <si>
    <t>TSL</t>
  </si>
  <si>
    <t>PAS</t>
  </si>
  <si>
    <t>Pan Asia Service</t>
  </si>
  <si>
    <t>Keelung</t>
  </si>
  <si>
    <t>Kaohsiung</t>
  </si>
  <si>
    <t>Shekou</t>
  </si>
  <si>
    <t>Moji</t>
  </si>
  <si>
    <t>Hakata</t>
  </si>
  <si>
    <t>YML(1), TSL(1)</t>
  </si>
  <si>
    <t>THU</t>
    <phoneticPr fontId="5" type="noConversion"/>
  </si>
  <si>
    <t>한중일</t>
  </si>
  <si>
    <t>Co-Heung Line(COH)</t>
    <phoneticPr fontId="5" type="noConversion"/>
  </si>
  <si>
    <t>COH</t>
    <phoneticPr fontId="5" type="noConversion"/>
  </si>
  <si>
    <t>SKR</t>
  </si>
  <si>
    <t>TYS</t>
  </si>
  <si>
    <t>HAS</t>
  </si>
  <si>
    <t>CSH5(AK6)</t>
  </si>
  <si>
    <t>China Shanghai Service(CSH5)</t>
  </si>
  <si>
    <t>Ulsan</t>
  </si>
  <si>
    <t>COH(1)</t>
  </si>
  <si>
    <t>SUN</t>
  </si>
  <si>
    <t>동남아</t>
    <phoneticPr fontId="5" type="noConversion"/>
  </si>
  <si>
    <t>팬오션(POL)</t>
  </si>
  <si>
    <t>POL</t>
  </si>
  <si>
    <t>PCJ</t>
  </si>
  <si>
    <t>China Japan Service</t>
  </si>
  <si>
    <t>Nagoya</t>
  </si>
  <si>
    <t>Yokkaichi</t>
  </si>
  <si>
    <t>POL(1)</t>
  </si>
  <si>
    <t>아프리카</t>
    <phoneticPr fontId="5" type="noConversion"/>
  </si>
  <si>
    <t>NBQ</t>
  </si>
  <si>
    <t>New Busan Qingdao</t>
  </si>
  <si>
    <t>Qingdao</t>
  </si>
  <si>
    <t>합계</t>
    <phoneticPr fontId="5" type="noConversion"/>
  </si>
  <si>
    <t>NBS</t>
  </si>
  <si>
    <t>New Busan Servide</t>
  </si>
  <si>
    <t>Daesan</t>
  </si>
  <si>
    <t>시노트란스(SNT)</t>
  </si>
  <si>
    <t>SNT</t>
  </si>
  <si>
    <t>KOC-N(T)</t>
  </si>
  <si>
    <t>Korea China</t>
  </si>
  <si>
    <t>Nanjing</t>
  </si>
  <si>
    <t>Zhangjiagang</t>
  </si>
  <si>
    <t>SNT(1)</t>
  </si>
  <si>
    <t>완하이라인(WHL)</t>
  </si>
  <si>
    <t>WHL</t>
  </si>
  <si>
    <t>CNC</t>
  </si>
  <si>
    <t>KVS</t>
  </si>
  <si>
    <t>Korea Vietnam Service</t>
  </si>
  <si>
    <t>Taipei</t>
  </si>
  <si>
    <t>Taichung</t>
  </si>
  <si>
    <t>Cat Lai</t>
  </si>
  <si>
    <t>Port Klang</t>
  </si>
  <si>
    <t>WHL(4)</t>
  </si>
  <si>
    <t>FRI</t>
  </si>
  <si>
    <t>EMC</t>
  </si>
  <si>
    <t>KSS</t>
  </si>
  <si>
    <t>Korea South East Asia Service</t>
  </si>
  <si>
    <t>Singapore</t>
  </si>
  <si>
    <t>Penang</t>
  </si>
  <si>
    <t>Pasir Gudang</t>
  </si>
  <si>
    <t>고려해운(KMD)</t>
  </si>
  <si>
    <t>KMD</t>
  </si>
  <si>
    <t>NCH(KJCT)</t>
  </si>
  <si>
    <t>Korea Japan China Tomakomai</t>
    <phoneticPr fontId="5" type="noConversion"/>
  </si>
  <si>
    <t>Lianyungang</t>
  </si>
  <si>
    <t>Ishikari</t>
  </si>
  <si>
    <t>Hakodate</t>
  </si>
  <si>
    <t>Tomakomai</t>
  </si>
  <si>
    <t>Kushiro</t>
  </si>
  <si>
    <t>Muroran</t>
  </si>
  <si>
    <t>Hachinohe</t>
  </si>
  <si>
    <t>Busan New</t>
  </si>
  <si>
    <t>KMD(1), NSL(1)</t>
  </si>
  <si>
    <t>PCL</t>
  </si>
  <si>
    <t>CN1</t>
  </si>
  <si>
    <t>China 1</t>
  </si>
  <si>
    <t>PCL(1)</t>
  </si>
  <si>
    <t>IAL</t>
  </si>
  <si>
    <t>JKH</t>
  </si>
  <si>
    <t>Japan Korea Haipong</t>
  </si>
  <si>
    <t>WHL(3)</t>
  </si>
  <si>
    <t>KJCQ</t>
  </si>
  <si>
    <t>Korea Japan China Qingdao</t>
  </si>
  <si>
    <t>Dalian</t>
  </si>
  <si>
    <t>Niigata</t>
  </si>
  <si>
    <t>Akita</t>
  </si>
  <si>
    <t>KMD(1), HAS(1)</t>
  </si>
  <si>
    <t>TUE</t>
    <phoneticPr fontId="5" type="noConversion"/>
  </si>
  <si>
    <t>남성해운(NSL)</t>
  </si>
  <si>
    <t>CKL</t>
  </si>
  <si>
    <t>KVT</t>
  </si>
  <si>
    <t>Korea Vietnam Thailand Service</t>
  </si>
  <si>
    <t>NSL(1), CKL(1), PCL(1)</t>
  </si>
  <si>
    <t>NSC</t>
  </si>
  <si>
    <t>New South China Service</t>
  </si>
  <si>
    <t>Huangpu</t>
  </si>
  <si>
    <t>Shantou</t>
  </si>
  <si>
    <t>POL(1), SKR(1)</t>
  </si>
  <si>
    <t>SUN</t>
    <phoneticPr fontId="5" type="noConversion"/>
  </si>
  <si>
    <t>KNX(NSC2)</t>
  </si>
  <si>
    <t>Korea Nansha Express</t>
  </si>
  <si>
    <t>Nansha</t>
  </si>
  <si>
    <t>POL(1), KMD(1)</t>
  </si>
  <si>
    <t>쏘패스트코리아(SFK)</t>
  </si>
  <si>
    <t>JWK</t>
  </si>
  <si>
    <t>Jintang Weifang Kwangyang</t>
  </si>
  <si>
    <t>Jintang</t>
  </si>
  <si>
    <t>Weifang</t>
  </si>
  <si>
    <t>DDF(1)</t>
  </si>
  <si>
    <t>WED</t>
    <phoneticPr fontId="5" type="noConversion"/>
  </si>
  <si>
    <t>SMGT</t>
    <phoneticPr fontId="5" type="noConversion"/>
  </si>
  <si>
    <t>동진상선(DJS)</t>
    <phoneticPr fontId="5" type="noConversion"/>
  </si>
  <si>
    <t>국적</t>
    <phoneticPr fontId="5" type="noConversion"/>
  </si>
  <si>
    <t>DJS</t>
    <phoneticPr fontId="5" type="noConversion"/>
  </si>
  <si>
    <t>SKR</t>
    <phoneticPr fontId="5" type="noConversion"/>
  </si>
  <si>
    <t>DYS</t>
    <phoneticPr fontId="5" type="noConversion"/>
  </si>
  <si>
    <t>HAS</t>
    <phoneticPr fontId="5" type="noConversion"/>
  </si>
  <si>
    <t>POL</t>
    <phoneticPr fontId="5" type="noConversion"/>
  </si>
  <si>
    <t>NSL</t>
    <phoneticPr fontId="5" type="noConversion"/>
  </si>
  <si>
    <t>동북아</t>
    <phoneticPr fontId="5" type="noConversion"/>
  </si>
  <si>
    <t>KJH</t>
    <phoneticPr fontId="5" type="noConversion"/>
  </si>
  <si>
    <t>Korea Japan Hanshin service</t>
    <phoneticPr fontId="5" type="noConversion"/>
  </si>
  <si>
    <t>Kwangyang</t>
    <phoneticPr fontId="5" type="noConversion"/>
  </si>
  <si>
    <t>Busan</t>
    <phoneticPr fontId="5" type="noConversion"/>
  </si>
  <si>
    <t>Osaka</t>
    <phoneticPr fontId="5" type="noConversion"/>
  </si>
  <si>
    <t>Kobe</t>
    <phoneticPr fontId="5" type="noConversion"/>
  </si>
  <si>
    <t>Ulsan</t>
    <phoneticPr fontId="5" type="noConversion"/>
  </si>
  <si>
    <t>DJS(1)</t>
    <phoneticPr fontId="5" type="noConversion"/>
  </si>
  <si>
    <t>FRI</t>
    <phoneticPr fontId="5" type="noConversion"/>
  </si>
  <si>
    <t>일본</t>
    <phoneticPr fontId="5" type="noConversion"/>
  </si>
  <si>
    <t>KIT</t>
    <phoneticPr fontId="5" type="noConversion"/>
  </si>
  <si>
    <t>EAS</t>
    <phoneticPr fontId="5" type="noConversion"/>
  </si>
  <si>
    <t>EAS</t>
    <phoneticPr fontId="5" type="noConversion"/>
  </si>
  <si>
    <r>
      <rPr>
        <sz val="11"/>
        <color indexed="8"/>
        <rFont val="맑은 고딕"/>
        <family val="3"/>
        <charset val="129"/>
      </rPr>
      <t>동북아</t>
    </r>
    <phoneticPr fontId="5" type="noConversion"/>
  </si>
  <si>
    <t>KCK</t>
    <phoneticPr fontId="5" type="noConversion"/>
  </si>
  <si>
    <t>Korea China Korea</t>
    <phoneticPr fontId="5" type="noConversion"/>
  </si>
  <si>
    <t>Kwangyang</t>
    <phoneticPr fontId="5" type="noConversion"/>
  </si>
  <si>
    <t>Shanghai</t>
    <phoneticPr fontId="5" type="noConversion"/>
  </si>
  <si>
    <t>Ningbo</t>
    <phoneticPr fontId="5" type="noConversion"/>
  </si>
  <si>
    <t>Busan</t>
    <phoneticPr fontId="5" type="noConversion"/>
  </si>
  <si>
    <t>EAS(1)</t>
    <phoneticPr fontId="5" type="noConversion"/>
  </si>
  <si>
    <t>WED</t>
    <phoneticPr fontId="5" type="noConversion"/>
  </si>
  <si>
    <t>중국</t>
    <phoneticPr fontId="5" type="noConversion"/>
  </si>
  <si>
    <t>KIT</t>
    <phoneticPr fontId="5" type="noConversion"/>
  </si>
  <si>
    <t>EAS</t>
    <phoneticPr fontId="5" type="noConversion"/>
  </si>
  <si>
    <t>EAS</t>
    <phoneticPr fontId="5" type="noConversion"/>
  </si>
  <si>
    <r>
      <rPr>
        <sz val="11"/>
        <color indexed="8"/>
        <rFont val="맑은 고딕"/>
        <family val="3"/>
        <charset val="129"/>
      </rPr>
      <t>동북아</t>
    </r>
    <phoneticPr fontId="5" type="noConversion"/>
  </si>
  <si>
    <t>KCK1</t>
    <phoneticPr fontId="5" type="noConversion"/>
  </si>
  <si>
    <t>Korea China Korea 1</t>
    <phoneticPr fontId="5" type="noConversion"/>
  </si>
  <si>
    <t>Kwangyang</t>
    <phoneticPr fontId="5" type="noConversion"/>
  </si>
  <si>
    <t>Shanghai</t>
    <phoneticPr fontId="5" type="noConversion"/>
  </si>
  <si>
    <t>Ningbo</t>
    <phoneticPr fontId="5" type="noConversion"/>
  </si>
  <si>
    <t>EAS(1)</t>
    <phoneticPr fontId="5" type="noConversion"/>
  </si>
  <si>
    <t>SAT</t>
    <phoneticPr fontId="5" type="noConversion"/>
  </si>
  <si>
    <t>중국</t>
    <phoneticPr fontId="5" type="noConversion"/>
  </si>
  <si>
    <t>KIT</t>
    <phoneticPr fontId="5" type="noConversion"/>
  </si>
  <si>
    <t>KCK2</t>
    <phoneticPr fontId="5" type="noConversion"/>
  </si>
  <si>
    <t>Korea China Korea 2</t>
    <phoneticPr fontId="5" type="noConversion"/>
  </si>
  <si>
    <t>Kwangyang</t>
    <phoneticPr fontId="5" type="noConversion"/>
  </si>
  <si>
    <t>Lianyungang</t>
    <phoneticPr fontId="5" type="noConversion"/>
  </si>
  <si>
    <t>Qingdao</t>
    <phoneticPr fontId="5" type="noConversion"/>
  </si>
  <si>
    <t>Busan</t>
    <phoneticPr fontId="5" type="noConversion"/>
  </si>
  <si>
    <t>EAS(1)</t>
    <phoneticPr fontId="5" type="noConversion"/>
  </si>
  <si>
    <t>SAT</t>
    <phoneticPr fontId="5" type="noConversion"/>
  </si>
  <si>
    <t>중국</t>
    <phoneticPr fontId="5" type="noConversion"/>
  </si>
  <si>
    <t>동북아</t>
    <phoneticPr fontId="5" type="noConversion"/>
  </si>
  <si>
    <t>KCK3</t>
    <phoneticPr fontId="5" type="noConversion"/>
  </si>
  <si>
    <t>Korea China Korea 3</t>
    <phoneticPr fontId="5" type="noConversion"/>
  </si>
  <si>
    <t>Yantai</t>
    <phoneticPr fontId="5" type="noConversion"/>
  </si>
  <si>
    <t>Tianjin</t>
    <phoneticPr fontId="20" type="noConversion"/>
  </si>
  <si>
    <t>Busan</t>
    <phoneticPr fontId="5" type="noConversion"/>
  </si>
  <si>
    <t>WED</t>
    <phoneticPr fontId="5" type="noConversion"/>
  </si>
  <si>
    <t>중국</t>
    <phoneticPr fontId="5" type="noConversion"/>
  </si>
  <si>
    <t>KCK4</t>
    <phoneticPr fontId="5" type="noConversion"/>
  </si>
  <si>
    <t>Korea China Korea 4</t>
    <phoneticPr fontId="5" type="noConversion"/>
  </si>
  <si>
    <t>Tianjin</t>
  </si>
  <si>
    <t>Dalian</t>
    <phoneticPr fontId="5" type="noConversion"/>
  </si>
  <si>
    <t>SUN</t>
    <phoneticPr fontId="5" type="noConversion"/>
  </si>
  <si>
    <t>KIT</t>
    <phoneticPr fontId="5" type="noConversion"/>
  </si>
  <si>
    <r>
      <t>TS</t>
    </r>
    <r>
      <rPr>
        <sz val="11"/>
        <color theme="1"/>
        <rFont val="맑은 고딕"/>
        <family val="3"/>
        <charset val="129"/>
      </rPr>
      <t>라인(TSL)</t>
    </r>
    <phoneticPr fontId="5" type="noConversion"/>
  </si>
  <si>
    <t>TSL</t>
    <phoneticPr fontId="5" type="noConversion"/>
  </si>
  <si>
    <t>CNC</t>
    <phoneticPr fontId="5" type="noConversion"/>
  </si>
  <si>
    <r>
      <rPr>
        <sz val="11"/>
        <color indexed="8"/>
        <rFont val="맑은 고딕"/>
        <family val="3"/>
        <charset val="129"/>
      </rPr>
      <t>동남아</t>
    </r>
    <phoneticPr fontId="5" type="noConversion"/>
  </si>
  <si>
    <t>JTV</t>
    <phoneticPr fontId="5" type="noConversion"/>
  </si>
  <si>
    <t>Japan Taiwan Vietnam</t>
    <phoneticPr fontId="5" type="noConversion"/>
  </si>
  <si>
    <t>Keelung</t>
    <phoneticPr fontId="5" type="noConversion"/>
  </si>
  <si>
    <t>Taichung</t>
    <phoneticPr fontId="5" type="noConversion"/>
  </si>
  <si>
    <t>Hongkong</t>
    <phoneticPr fontId="5" type="noConversion"/>
  </si>
  <si>
    <t>Hochiminh</t>
    <phoneticPr fontId="5" type="noConversion"/>
  </si>
  <si>
    <t>Shekou</t>
    <phoneticPr fontId="5" type="noConversion"/>
  </si>
  <si>
    <t>Hongkong</t>
    <phoneticPr fontId="5" type="noConversion"/>
  </si>
  <si>
    <t>Xiamen</t>
    <phoneticPr fontId="5" type="noConversion"/>
  </si>
  <si>
    <t>Osaka</t>
    <phoneticPr fontId="5" type="noConversion"/>
  </si>
  <si>
    <t>Kobe</t>
    <phoneticPr fontId="5" type="noConversion"/>
  </si>
  <si>
    <t>Moji</t>
    <phoneticPr fontId="5" type="noConversion"/>
  </si>
  <si>
    <t>TSL(2), CNC(1)</t>
    <phoneticPr fontId="5" type="noConversion"/>
  </si>
  <si>
    <t>동남아</t>
    <phoneticPr fontId="5" type="noConversion"/>
  </si>
  <si>
    <t>TS라인(TSL)</t>
  </si>
  <si>
    <t>TSL</t>
    <phoneticPr fontId="5" type="noConversion"/>
  </si>
  <si>
    <t>동남아</t>
    <phoneticPr fontId="5" type="noConversion"/>
  </si>
  <si>
    <t>KTH</t>
    <phoneticPr fontId="5" type="noConversion"/>
  </si>
  <si>
    <t>Korea Taiwan HongKong</t>
    <phoneticPr fontId="5" type="noConversion"/>
  </si>
  <si>
    <t>Kwangyang</t>
    <phoneticPr fontId="5" type="noConversion"/>
  </si>
  <si>
    <t>Keelung</t>
    <phoneticPr fontId="5" type="noConversion"/>
  </si>
  <si>
    <t>Taichung</t>
    <phoneticPr fontId="5" type="noConversion"/>
  </si>
  <si>
    <t>Kaohsiung</t>
    <phoneticPr fontId="5" type="noConversion"/>
  </si>
  <si>
    <t>Taichung</t>
    <phoneticPr fontId="20" type="noConversion"/>
  </si>
  <si>
    <t>Incheon</t>
    <phoneticPr fontId="5" type="noConversion"/>
  </si>
  <si>
    <t>YML(1), TSL(1)</t>
    <phoneticPr fontId="5" type="noConversion"/>
  </si>
  <si>
    <r>
      <rPr>
        <sz val="11"/>
        <color theme="1"/>
        <rFont val="맑은 고딕"/>
        <family val="3"/>
        <charset val="129"/>
      </rPr>
      <t>고려해운(KMD)</t>
    </r>
    <phoneticPr fontId="5" type="noConversion"/>
  </si>
  <si>
    <t>KMD</t>
    <phoneticPr fontId="5" type="noConversion"/>
  </si>
  <si>
    <t>TSL</t>
    <phoneticPr fontId="5" type="noConversion"/>
  </si>
  <si>
    <r>
      <rPr>
        <sz val="11"/>
        <color indexed="8"/>
        <rFont val="맑은 고딕"/>
        <family val="3"/>
        <charset val="129"/>
      </rPr>
      <t>동남아</t>
    </r>
    <phoneticPr fontId="5" type="noConversion"/>
  </si>
  <si>
    <t>CKI2</t>
    <phoneticPr fontId="5" type="noConversion"/>
  </si>
  <si>
    <t>China Korea Indonesia 2</t>
    <phoneticPr fontId="5" type="noConversion"/>
  </si>
  <si>
    <t>Shanghai</t>
    <phoneticPr fontId="5" type="noConversion"/>
  </si>
  <si>
    <t>Surabaya</t>
    <phoneticPr fontId="20" type="noConversion"/>
  </si>
  <si>
    <t>Hongkong</t>
    <phoneticPr fontId="5" type="noConversion"/>
  </si>
  <si>
    <t>Jakarta</t>
    <phoneticPr fontId="5" type="noConversion"/>
  </si>
  <si>
    <t>Ningbo</t>
    <phoneticPr fontId="5" type="noConversion"/>
  </si>
  <si>
    <t>Shanghai</t>
    <phoneticPr fontId="5" type="noConversion"/>
  </si>
  <si>
    <t>KMD(4)</t>
    <phoneticPr fontId="5" type="noConversion"/>
  </si>
  <si>
    <t>FRI</t>
    <phoneticPr fontId="5" type="noConversion"/>
  </si>
  <si>
    <t>고려해운(KMD)</t>
    <phoneticPr fontId="5" type="noConversion"/>
  </si>
  <si>
    <t>KMD</t>
    <phoneticPr fontId="5" type="noConversion"/>
  </si>
  <si>
    <t>HAS</t>
    <phoneticPr fontId="5" type="noConversion"/>
  </si>
  <si>
    <t>SKR</t>
    <phoneticPr fontId="5" type="noConversion"/>
  </si>
  <si>
    <t>동남아</t>
    <phoneticPr fontId="5" type="noConversion"/>
  </si>
  <si>
    <t>KHS</t>
    <phoneticPr fontId="5" type="noConversion"/>
  </si>
  <si>
    <t>KMD HAS SKR Thailand</t>
    <phoneticPr fontId="5" type="noConversion"/>
  </si>
  <si>
    <t>Hochiminh</t>
    <phoneticPr fontId="5" type="noConversion"/>
  </si>
  <si>
    <t>Laemchabang</t>
    <phoneticPr fontId="5" type="noConversion"/>
  </si>
  <si>
    <t>Bangkok</t>
    <phoneticPr fontId="5" type="noConversion"/>
  </si>
  <si>
    <t>Laemchabang</t>
    <phoneticPr fontId="5" type="noConversion"/>
  </si>
  <si>
    <t>Ulsan</t>
    <phoneticPr fontId="5" type="noConversion"/>
  </si>
  <si>
    <t>SKR(1), HAS(1), KMD(1)</t>
    <phoneticPr fontId="5" type="noConversion"/>
  </si>
  <si>
    <t>KIT</t>
    <phoneticPr fontId="5" type="noConversion"/>
  </si>
  <si>
    <r>
      <rPr>
        <sz val="11"/>
        <color indexed="8"/>
        <rFont val="맑은 고딕"/>
        <family val="3"/>
        <charset val="129"/>
      </rPr>
      <t>동남아</t>
    </r>
    <phoneticPr fontId="5" type="noConversion"/>
  </si>
  <si>
    <t>KMS2</t>
    <phoneticPr fontId="5" type="noConversion"/>
  </si>
  <si>
    <t>Korea Malaysia Service</t>
    <phoneticPr fontId="5" type="noConversion"/>
  </si>
  <si>
    <t>Singapore</t>
    <phoneticPr fontId="5" type="noConversion"/>
  </si>
  <si>
    <t>Port Klang</t>
    <phoneticPr fontId="5" type="noConversion"/>
  </si>
  <si>
    <t>Penang</t>
    <phoneticPr fontId="5" type="noConversion"/>
  </si>
  <si>
    <t>Singapore</t>
    <phoneticPr fontId="5" type="noConversion"/>
  </si>
  <si>
    <t>Pohang</t>
    <phoneticPr fontId="5" type="noConversion"/>
  </si>
  <si>
    <t>Ulsan</t>
    <phoneticPr fontId="5" type="noConversion"/>
  </si>
  <si>
    <t>2,500~3,000</t>
    <phoneticPr fontId="5" type="noConversion"/>
  </si>
  <si>
    <t>KMD(4)</t>
    <phoneticPr fontId="5" type="noConversion"/>
  </si>
  <si>
    <t>THU</t>
    <phoneticPr fontId="5" type="noConversion"/>
  </si>
  <si>
    <t>KMD</t>
    <phoneticPr fontId="5" type="noConversion"/>
  </si>
  <si>
    <t>SKR</t>
    <phoneticPr fontId="5" type="noConversion"/>
  </si>
  <si>
    <t>CKL</t>
    <phoneticPr fontId="5" type="noConversion"/>
  </si>
  <si>
    <t>VTS</t>
    <phoneticPr fontId="5" type="noConversion"/>
  </si>
  <si>
    <t>Vietnam Tailland Service</t>
    <phoneticPr fontId="5" type="noConversion"/>
  </si>
  <si>
    <t>hochiminh</t>
    <phoneticPr fontId="5" type="noConversion"/>
  </si>
  <si>
    <t>Laemchabang</t>
    <phoneticPr fontId="5" type="noConversion"/>
  </si>
  <si>
    <t>Xiamen</t>
    <phoneticPr fontId="5" type="noConversion"/>
  </si>
  <si>
    <t>Busan</t>
    <phoneticPr fontId="5" type="noConversion"/>
  </si>
  <si>
    <t>1200~1600</t>
    <phoneticPr fontId="5" type="noConversion"/>
  </si>
  <si>
    <t>KMD(1), SKR(1), CKL(1)</t>
    <phoneticPr fontId="5" type="noConversion"/>
  </si>
  <si>
    <t>THU</t>
    <phoneticPr fontId="5" type="noConversion"/>
  </si>
  <si>
    <t>고려해운(KMD)</t>
    <phoneticPr fontId="5" type="noConversion"/>
  </si>
  <si>
    <t>COS</t>
    <phoneticPr fontId="5" type="noConversion"/>
  </si>
  <si>
    <t>ESL</t>
    <phoneticPr fontId="5" type="noConversion"/>
  </si>
  <si>
    <t>중동</t>
    <phoneticPr fontId="5" type="noConversion"/>
  </si>
  <si>
    <t>AIS</t>
    <phoneticPr fontId="5" type="noConversion"/>
  </si>
  <si>
    <t>Asia India Service</t>
    <phoneticPr fontId="5" type="noConversion"/>
  </si>
  <si>
    <t>Busan New</t>
    <phoneticPr fontId="5" type="noConversion"/>
  </si>
  <si>
    <t>Shekou</t>
    <phoneticPr fontId="5" type="noConversion"/>
  </si>
  <si>
    <t>Nhava Sheva</t>
    <phoneticPr fontId="5" type="noConversion"/>
  </si>
  <si>
    <t>Mundra</t>
    <phoneticPr fontId="5" type="noConversion"/>
  </si>
  <si>
    <t>Karachi</t>
    <phoneticPr fontId="5" type="noConversion"/>
  </si>
  <si>
    <t>Port Klang</t>
    <phoneticPr fontId="5" type="noConversion"/>
  </si>
  <si>
    <t>4,600~5,500</t>
    <phoneticPr fontId="5" type="noConversion"/>
  </si>
  <si>
    <t>KMD(5), TSL(1), COS(1), ESL(1)</t>
    <phoneticPr fontId="5" type="noConversion"/>
  </si>
  <si>
    <t>중동</t>
    <phoneticPr fontId="5" type="noConversion"/>
  </si>
  <si>
    <t>KMD</t>
    <phoneticPr fontId="5" type="noConversion"/>
  </si>
  <si>
    <t>KSH</t>
    <phoneticPr fontId="5" type="noConversion"/>
  </si>
  <si>
    <t>Korea Shantou Haiphong</t>
    <phoneticPr fontId="5" type="noConversion"/>
  </si>
  <si>
    <t>Haiphong</t>
    <phoneticPr fontId="5" type="noConversion"/>
  </si>
  <si>
    <t>Shantou</t>
    <phoneticPr fontId="5" type="noConversion"/>
  </si>
  <si>
    <t>Fuzhou</t>
    <phoneticPr fontId="5" type="noConversion"/>
  </si>
  <si>
    <t>KMD(1),CKL(1)</t>
    <phoneticPr fontId="5" type="noConversion"/>
  </si>
  <si>
    <t>THU</t>
    <phoneticPr fontId="5" type="noConversion"/>
  </si>
  <si>
    <t>KIT</t>
  </si>
  <si>
    <r>
      <rPr>
        <sz val="11"/>
        <color theme="1"/>
        <rFont val="맑은 고딕"/>
        <family val="3"/>
        <charset val="129"/>
      </rPr>
      <t>동진상선(DJS)</t>
    </r>
    <phoneticPr fontId="5" type="noConversion"/>
  </si>
  <si>
    <t>DJS</t>
    <phoneticPr fontId="5" type="noConversion"/>
  </si>
  <si>
    <t>동북아</t>
    <phoneticPr fontId="5" type="noConversion"/>
  </si>
  <si>
    <t>KCJ</t>
    <phoneticPr fontId="5" type="noConversion"/>
  </si>
  <si>
    <t>Korea China Japan</t>
    <phoneticPr fontId="5" type="noConversion"/>
  </si>
  <si>
    <t>Hakata</t>
    <phoneticPr fontId="5" type="noConversion"/>
  </si>
  <si>
    <t>Hibikinada</t>
    <phoneticPr fontId="5" type="noConversion"/>
  </si>
  <si>
    <t>DJS(1)</t>
    <phoneticPr fontId="5" type="noConversion"/>
  </si>
  <si>
    <t>한중일</t>
    <phoneticPr fontId="5" type="noConversion"/>
  </si>
  <si>
    <r>
      <rPr>
        <sz val="11"/>
        <color theme="1"/>
        <rFont val="맑은 고딕"/>
        <family val="3"/>
        <charset val="129"/>
      </rPr>
      <t>범주해운(PCL)</t>
    </r>
    <phoneticPr fontId="5" type="noConversion"/>
  </si>
  <si>
    <t>PCL</t>
    <phoneticPr fontId="5" type="noConversion"/>
  </si>
  <si>
    <t>NSS(CJ1)</t>
    <phoneticPr fontId="5" type="noConversion"/>
  </si>
  <si>
    <t>China Japan Service 1</t>
    <phoneticPr fontId="5" type="noConversion"/>
  </si>
  <si>
    <t>Ningbo</t>
    <phoneticPr fontId="5" type="noConversion"/>
  </si>
  <si>
    <t>Niigata</t>
    <phoneticPr fontId="5" type="noConversion"/>
  </si>
  <si>
    <t>Toyamashinko</t>
    <phoneticPr fontId="5" type="noConversion"/>
  </si>
  <si>
    <t>Kanazawa</t>
    <phoneticPr fontId="5" type="noConversion"/>
  </si>
  <si>
    <t>Ulsan</t>
    <phoneticPr fontId="5" type="noConversion"/>
  </si>
  <si>
    <t>800~1,000</t>
    <phoneticPr fontId="5" type="noConversion"/>
  </si>
  <si>
    <t>PCL(1)</t>
    <phoneticPr fontId="5" type="noConversion"/>
  </si>
  <si>
    <t>MON</t>
    <phoneticPr fontId="5" type="noConversion"/>
  </si>
  <si>
    <t>한중일</t>
    <phoneticPr fontId="5" type="noConversion"/>
  </si>
  <si>
    <r>
      <rPr>
        <sz val="11"/>
        <color theme="1"/>
        <rFont val="맑은 고딕"/>
        <family val="3"/>
        <charset val="129"/>
      </rPr>
      <t>에버그린(EMC)</t>
    </r>
    <phoneticPr fontId="5" type="noConversion"/>
  </si>
  <si>
    <t>EMC</t>
    <phoneticPr fontId="5" type="noConversion"/>
  </si>
  <si>
    <t>NSB</t>
    <phoneticPr fontId="5" type="noConversion"/>
  </si>
  <si>
    <t>North East Asia-South East Asia</t>
    <phoneticPr fontId="5" type="noConversion"/>
  </si>
  <si>
    <t>Taipei</t>
    <phoneticPr fontId="5" type="noConversion"/>
  </si>
  <si>
    <t>Kaohsiung</t>
    <phoneticPr fontId="5" type="noConversion"/>
  </si>
  <si>
    <t>Shekou</t>
    <phoneticPr fontId="5" type="noConversion"/>
  </si>
  <si>
    <t>Pasir Gudang</t>
    <phoneticPr fontId="5" type="noConversion"/>
  </si>
  <si>
    <t>Tanjung Pelepas</t>
    <phoneticPr fontId="5" type="noConversion"/>
  </si>
  <si>
    <t>Manila</t>
    <phoneticPr fontId="5" type="noConversion"/>
  </si>
  <si>
    <t>Kaohsiung</t>
    <phoneticPr fontId="5" type="noConversion"/>
  </si>
  <si>
    <t>Incheon</t>
    <phoneticPr fontId="5" type="noConversion"/>
  </si>
  <si>
    <t>2,700~3,500</t>
    <phoneticPr fontId="5" type="noConversion"/>
  </si>
  <si>
    <t>EMC(4)</t>
    <phoneticPr fontId="5" type="noConversion"/>
  </si>
  <si>
    <t>TUE</t>
    <phoneticPr fontId="5" type="noConversion"/>
  </si>
  <si>
    <r>
      <rPr>
        <sz val="11"/>
        <color theme="1"/>
        <rFont val="맑은 고딕"/>
        <family val="3"/>
        <charset val="129"/>
      </rPr>
      <t>현대상선(HMM)</t>
    </r>
    <phoneticPr fontId="5" type="noConversion"/>
  </si>
  <si>
    <t>HMM</t>
    <phoneticPr fontId="5" type="noConversion"/>
  </si>
  <si>
    <t>SKR</t>
    <phoneticPr fontId="5" type="noConversion"/>
  </si>
  <si>
    <t>KI1</t>
    <phoneticPr fontId="5" type="noConversion"/>
  </si>
  <si>
    <t>Korea Indonesia Service1</t>
    <phoneticPr fontId="5" type="noConversion"/>
  </si>
  <si>
    <t>Surabaya</t>
    <phoneticPr fontId="5" type="noConversion"/>
  </si>
  <si>
    <t>4400~5400</t>
    <phoneticPr fontId="5" type="noConversion"/>
  </si>
  <si>
    <t>HMM(1), KMD(2), SKR(1)</t>
    <phoneticPr fontId="5" type="noConversion"/>
  </si>
  <si>
    <t>KVX</t>
    <phoneticPr fontId="5" type="noConversion"/>
  </si>
  <si>
    <t>Korea Vietnam Express</t>
    <phoneticPr fontId="5" type="noConversion"/>
  </si>
  <si>
    <t>Shekou</t>
    <phoneticPr fontId="20" type="noConversion"/>
  </si>
  <si>
    <t>Bangkok</t>
    <phoneticPr fontId="5" type="noConversion"/>
  </si>
  <si>
    <t>Incheon</t>
    <phoneticPr fontId="5" type="noConversion"/>
  </si>
  <si>
    <t>HMM(2), KMD(1)</t>
    <phoneticPr fontId="5" type="noConversion"/>
  </si>
  <si>
    <t>FRI</t>
    <phoneticPr fontId="5" type="noConversion"/>
  </si>
  <si>
    <t>2M+HMM</t>
    <phoneticPr fontId="5" type="noConversion"/>
  </si>
  <si>
    <t>PS1(E)</t>
    <phoneticPr fontId="5" type="noConversion"/>
  </si>
  <si>
    <t>Pacific South 1 (eastbound)</t>
    <phoneticPr fontId="5" type="noConversion"/>
  </si>
  <si>
    <t>Long Beach</t>
    <phoneticPr fontId="5" type="noConversion"/>
  </si>
  <si>
    <t>Seattle</t>
    <phoneticPr fontId="5" type="noConversion"/>
  </si>
  <si>
    <t>6000~8000</t>
    <phoneticPr fontId="5" type="noConversion"/>
  </si>
  <si>
    <t>HMM(6)</t>
    <phoneticPr fontId="5" type="noConversion"/>
  </si>
  <si>
    <r>
      <rPr>
        <sz val="11"/>
        <color theme="1"/>
        <rFont val="맑은 고딕"/>
        <family val="3"/>
        <charset val="129"/>
      </rPr>
      <t>현대상선(HMM)</t>
    </r>
    <phoneticPr fontId="5" type="noConversion"/>
  </si>
  <si>
    <t>PS1(W)</t>
    <phoneticPr fontId="5" type="noConversion"/>
  </si>
  <si>
    <t>Pacific South 1 (westbound)</t>
    <phoneticPr fontId="5" type="noConversion"/>
  </si>
  <si>
    <t>ZIM</t>
    <phoneticPr fontId="5" type="noConversion"/>
  </si>
  <si>
    <r>
      <rPr>
        <sz val="11"/>
        <color indexed="8"/>
        <rFont val="맑은 고딕"/>
        <family val="3"/>
        <charset val="129"/>
      </rPr>
      <t>중동</t>
    </r>
    <phoneticPr fontId="5" type="noConversion"/>
  </si>
  <si>
    <t>CIX</t>
    <phoneticPr fontId="5" type="noConversion"/>
  </si>
  <si>
    <t>Pacific South India Express</t>
    <phoneticPr fontId="5" type="noConversion"/>
  </si>
  <si>
    <t>Mumbai</t>
    <phoneticPr fontId="5" type="noConversion"/>
  </si>
  <si>
    <t>중동</t>
    <phoneticPr fontId="5" type="noConversion"/>
  </si>
  <si>
    <t>PIL</t>
    <phoneticPr fontId="5" type="noConversion"/>
  </si>
  <si>
    <t>HLC</t>
    <phoneticPr fontId="5" type="noConversion"/>
  </si>
  <si>
    <t>APL</t>
    <phoneticPr fontId="5" type="noConversion"/>
  </si>
  <si>
    <t>중동</t>
    <phoneticPr fontId="5" type="noConversion"/>
  </si>
  <si>
    <t>KME</t>
    <phoneticPr fontId="5" type="noConversion"/>
  </si>
  <si>
    <t>Korea Middle-east Express</t>
    <phoneticPr fontId="5" type="noConversion"/>
  </si>
  <si>
    <t>Jebel Ali</t>
    <phoneticPr fontId="5" type="noConversion"/>
  </si>
  <si>
    <t>Dammam</t>
    <phoneticPr fontId="5" type="noConversion"/>
  </si>
  <si>
    <t>Hamad</t>
    <phoneticPr fontId="5" type="noConversion"/>
  </si>
  <si>
    <t>Sohar</t>
    <phoneticPr fontId="5" type="noConversion"/>
  </si>
  <si>
    <t>Dachan</t>
    <phoneticPr fontId="5" type="noConversion"/>
  </si>
  <si>
    <t>HMM(8)</t>
    <phoneticPr fontId="5" type="noConversion"/>
  </si>
  <si>
    <t>GWCT</t>
  </si>
  <si>
    <t>머스크라인(MAE)</t>
  </si>
  <si>
    <t>2M+HMM</t>
  </si>
  <si>
    <t>MAE</t>
  </si>
  <si>
    <t>MSC</t>
  </si>
  <si>
    <t>HMM</t>
  </si>
  <si>
    <t>AE10</t>
  </si>
  <si>
    <t xml:space="preserve">Asia Europe 10 </t>
  </si>
  <si>
    <t>Tanjung Pelepas</t>
  </si>
  <si>
    <t>Algeciras</t>
  </si>
  <si>
    <t>Bremerhaven</t>
  </si>
  <si>
    <t>Gdansk</t>
  </si>
  <si>
    <t>Xingang</t>
  </si>
  <si>
    <t>MAE(5), MSC(8)</t>
    <phoneticPr fontId="5" type="noConversion"/>
  </si>
  <si>
    <t>CMA</t>
  </si>
  <si>
    <t>APL</t>
  </si>
  <si>
    <t>OOCL</t>
  </si>
  <si>
    <t>ZIM</t>
  </si>
  <si>
    <t>FI3</t>
  </si>
  <si>
    <t>Far east-India subcontinent 3</t>
  </si>
  <si>
    <t>Colombo</t>
  </si>
  <si>
    <t>Jawaharlal Nehru</t>
  </si>
  <si>
    <t>Pipavav</t>
  </si>
  <si>
    <t>MAE(7)</t>
  </si>
  <si>
    <t>MCC</t>
  </si>
  <si>
    <t>IA1</t>
  </si>
  <si>
    <t>Intra Asia 1</t>
  </si>
  <si>
    <t>Jakarta</t>
  </si>
  <si>
    <t>Surabaya</t>
  </si>
  <si>
    <t>MCC(10)</t>
  </si>
  <si>
    <t>MON</t>
    <phoneticPr fontId="5" type="noConversion"/>
  </si>
  <si>
    <t>IA5</t>
  </si>
  <si>
    <t>Intra Asia 5</t>
  </si>
  <si>
    <t>Thilawa</t>
  </si>
  <si>
    <t>Yangon</t>
  </si>
  <si>
    <t>Kota Kinabalu</t>
  </si>
  <si>
    <t>Sandakan</t>
  </si>
  <si>
    <t>Tawau</t>
  </si>
  <si>
    <t>Davao</t>
  </si>
  <si>
    <t>Cagayan De Oro</t>
  </si>
  <si>
    <t>MCC(9)</t>
  </si>
  <si>
    <t>아프리카</t>
  </si>
  <si>
    <t>AFRICA</t>
  </si>
  <si>
    <t>AFRICA Exp.</t>
  </si>
  <si>
    <t>NanSha</t>
  </si>
  <si>
    <t>Lome</t>
  </si>
  <si>
    <t>Durban</t>
  </si>
  <si>
    <t>Port Louis</t>
  </si>
  <si>
    <t>MSC(11)</t>
  </si>
  <si>
    <t>NTP</t>
  </si>
  <si>
    <t>North China Pendulum</t>
  </si>
  <si>
    <t>Shimizu</t>
  </si>
  <si>
    <t>Sendai</t>
  </si>
  <si>
    <t>Sakai Minato</t>
    <phoneticPr fontId="5" type="noConversion"/>
  </si>
  <si>
    <t>NSL(1), KMD(1)</t>
  </si>
  <si>
    <t>NSP</t>
  </si>
  <si>
    <t>New Shanghai Pendulum</t>
  </si>
  <si>
    <t>Hitachinaka</t>
  </si>
  <si>
    <t>Sakai Minato</t>
  </si>
  <si>
    <t>SUN</t>
    <phoneticPr fontId="5" type="noConversion"/>
  </si>
  <si>
    <t>NCJ</t>
  </si>
  <si>
    <t>Nanjin China Japan Service</t>
  </si>
  <si>
    <t>Kanazawa</t>
  </si>
  <si>
    <t>Onahama</t>
  </si>
  <si>
    <t>DJS</t>
  </si>
  <si>
    <t>NTX</t>
  </si>
  <si>
    <t>New Thailand Express</t>
  </si>
  <si>
    <t>hochiminh</t>
  </si>
  <si>
    <t>Pyongtak</t>
  </si>
  <si>
    <t>NSL(1), DJS(1), SKR(1)</t>
  </si>
  <si>
    <t>GWCT</t>
    <phoneticPr fontId="5" type="noConversion"/>
  </si>
  <si>
    <t>남성해운(NSL)</t>
    <phoneticPr fontId="5" type="noConversion"/>
  </si>
  <si>
    <t>NSL</t>
    <phoneticPr fontId="5" type="noConversion"/>
  </si>
  <si>
    <t>NBP</t>
    <phoneticPr fontId="5" type="noConversion"/>
  </si>
  <si>
    <t>New Bohai Pendulum</t>
    <phoneticPr fontId="5" type="noConversion"/>
  </si>
  <si>
    <t>Xingang</t>
    <phoneticPr fontId="5" type="noConversion"/>
  </si>
  <si>
    <t>Tianjin</t>
    <phoneticPr fontId="5" type="noConversion"/>
  </si>
  <si>
    <t>Busan</t>
    <phoneticPr fontId="5" type="noConversion"/>
  </si>
  <si>
    <t>Hitachinaka</t>
    <phoneticPr fontId="5" type="noConversion"/>
  </si>
  <si>
    <t>Sendai</t>
    <phoneticPr fontId="5" type="noConversion"/>
  </si>
  <si>
    <t>Hachinohe</t>
    <phoneticPr fontId="5" type="noConversion"/>
  </si>
  <si>
    <t>Kushiro</t>
    <phoneticPr fontId="5" type="noConversion"/>
  </si>
  <si>
    <t>Tomakomai</t>
    <phoneticPr fontId="5" type="noConversion"/>
  </si>
  <si>
    <t>Maizuru</t>
    <phoneticPr fontId="5" type="noConversion"/>
  </si>
  <si>
    <t>NSL(2), KMD(1)</t>
    <phoneticPr fontId="5" type="noConversion"/>
  </si>
  <si>
    <t>한중일</t>
    <phoneticPr fontId="5" type="noConversion"/>
  </si>
  <si>
    <t>고려해운(KMD)</t>
    <phoneticPr fontId="5" type="noConversion"/>
  </si>
  <si>
    <t>국적</t>
    <phoneticPr fontId="5" type="noConversion"/>
  </si>
  <si>
    <t>HAS</t>
    <phoneticPr fontId="5" type="noConversion"/>
  </si>
  <si>
    <t>KPX</t>
    <phoneticPr fontId="5" type="noConversion"/>
  </si>
  <si>
    <t>Korea Philipines Express</t>
    <phoneticPr fontId="5" type="noConversion"/>
  </si>
  <si>
    <t>흥아해운(HAS)</t>
  </si>
  <si>
    <t>HPS1</t>
  </si>
  <si>
    <t>Haipong Pusan Service 1</t>
  </si>
  <si>
    <t>HAS(2)</t>
  </si>
  <si>
    <t>MON</t>
  </si>
  <si>
    <t>흥아해운(HAS)</t>
    <phoneticPr fontId="5" type="noConversion"/>
  </si>
  <si>
    <t>HAS</t>
    <phoneticPr fontId="5" type="noConversion"/>
  </si>
  <si>
    <t>SCS</t>
    <phoneticPr fontId="5" type="noConversion"/>
  </si>
  <si>
    <t>South China Sea Service</t>
    <phoneticPr fontId="5" type="noConversion"/>
  </si>
  <si>
    <t>Huangpu</t>
    <phoneticPr fontId="5" type="noConversion"/>
  </si>
  <si>
    <t>Xiamen</t>
    <phoneticPr fontId="5" type="noConversion"/>
  </si>
  <si>
    <t>Imari</t>
    <phoneticPr fontId="5" type="noConversion"/>
  </si>
  <si>
    <t>HAS(2)</t>
    <phoneticPr fontId="5" type="noConversion"/>
  </si>
  <si>
    <t>SAT</t>
    <phoneticPr fontId="5" type="noConversion"/>
  </si>
  <si>
    <t>동영해운(DYS)</t>
  </si>
  <si>
    <t>BNJ</t>
  </si>
  <si>
    <t>Busan Nanjin Service</t>
  </si>
  <si>
    <t>ZhangJiagang</t>
  </si>
  <si>
    <t>DYS(1)</t>
  </si>
  <si>
    <t>장금상선(SKR)</t>
  </si>
  <si>
    <t>KJS1</t>
  </si>
  <si>
    <t>Korea Japan Service 1</t>
  </si>
  <si>
    <t>SKR(1)</t>
  </si>
  <si>
    <t>CKX1</t>
    <phoneticPr fontId="5" type="noConversion"/>
  </si>
  <si>
    <t>China Korea Express</t>
  </si>
  <si>
    <t>PVS4</t>
  </si>
  <si>
    <t>Pusan Vostochny Service 4</t>
  </si>
  <si>
    <t>Vostochny</t>
  </si>
  <si>
    <t>Vladivostok Fishery</t>
  </si>
  <si>
    <t>PSS</t>
  </si>
  <si>
    <t>Pyongtak Shanghai Service</t>
  </si>
  <si>
    <t>Gunsan</t>
  </si>
  <si>
    <t>NKX</t>
  </si>
  <si>
    <t>Nanjing Korea Express</t>
  </si>
  <si>
    <t>KQS</t>
  </si>
  <si>
    <t>Korea Qingdao Service</t>
    <phoneticPr fontId="5" type="noConversion"/>
  </si>
  <si>
    <t>KXS1</t>
  </si>
  <si>
    <t>Korea Xingang Service</t>
    <phoneticPr fontId="5" type="noConversion"/>
  </si>
  <si>
    <t>BSS</t>
  </si>
  <si>
    <t>Bohai Seto Service</t>
  </si>
  <si>
    <t>Shibushi</t>
    <phoneticPr fontId="5" type="noConversion"/>
  </si>
  <si>
    <t>Oita</t>
    <phoneticPr fontId="5" type="noConversion"/>
  </si>
  <si>
    <t>Kochi</t>
  </si>
  <si>
    <t>Hibikinada</t>
  </si>
  <si>
    <t>SKR(2)</t>
  </si>
  <si>
    <t>PVS3</t>
    <phoneticPr fontId="5" type="noConversion"/>
  </si>
  <si>
    <t>South China Russia</t>
  </si>
  <si>
    <t>Vladivostok Commercial</t>
  </si>
  <si>
    <t>SKR(1)</t>
    <phoneticPr fontId="5" type="noConversion"/>
  </si>
  <si>
    <t>PCI</t>
  </si>
  <si>
    <t>Pusan China Indonesia Service</t>
  </si>
  <si>
    <t>SKR(2),CKL(1),HAS(1)</t>
  </si>
  <si>
    <t>HYS</t>
    <phoneticPr fontId="5" type="noConversion"/>
  </si>
  <si>
    <t>PCM</t>
  </si>
  <si>
    <t>Pusan China Malaysia Service</t>
  </si>
  <si>
    <t>SKR(2), HAS(1), SIT(1)</t>
    <phoneticPr fontId="5" type="noConversion"/>
  </si>
  <si>
    <t>CJP</t>
  </si>
  <si>
    <t>China Japan Pendulum</t>
  </si>
  <si>
    <t>Naoetsu</t>
  </si>
  <si>
    <t>SKR(3)</t>
    <phoneticPr fontId="5" type="noConversion"/>
  </si>
  <si>
    <t>장금상선(SKR)</t>
    <phoneticPr fontId="5" type="noConversion"/>
  </si>
  <si>
    <t>KJS7</t>
    <phoneticPr fontId="5" type="noConversion"/>
  </si>
  <si>
    <t>Osaka</t>
  </si>
  <si>
    <t>운영사</t>
    <phoneticPr fontId="5" type="noConversion"/>
  </si>
  <si>
    <t>항로</t>
    <phoneticPr fontId="5" type="noConversion"/>
  </si>
  <si>
    <t>SMGT</t>
    <phoneticPr fontId="5" type="noConversion"/>
  </si>
  <si>
    <t>합계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</si>
</sst>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#"/>
    <numFmt numFmtId="177" formatCode="#,###.0"/>
    <numFmt numFmtId="178" formatCode="0_);[Red]\(0\)"/>
    <numFmt numFmtId="179" formatCode="0.0_ "/>
    <numFmt numFmtId="180" formatCode="0.0"/>
    <numFmt numFmtId="181" formatCode="0_ "/>
    <numFmt numFmtId="182" formatCode="#,##0_);[Red]\(#,##0\)"/>
  </numFmts>
  <fonts count="38" x14ac:knownFonts="1">
    <font>
      <sz val="11"/>
      <name val="돋움"/>
      <family val="3"/>
      <charset val="129"/>
    </font>
    <font>
      <sz val="11"/>
      <color rgb="FF9C0006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36"/>
      <name val="궁서체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6"/>
      <name val="돋움"/>
      <family val="3"/>
      <charset val="129"/>
    </font>
    <font>
      <b/>
      <sz val="15"/>
      <name val="돋움"/>
      <family val="3"/>
      <charset val="129"/>
    </font>
    <font>
      <sz val="15"/>
      <name val="돋움"/>
      <family val="3"/>
      <charset val="129"/>
    </font>
    <font>
      <sz val="12"/>
      <name val="맑은 고딕"/>
      <family val="3"/>
      <charset val="129"/>
      <scheme val="minor"/>
    </font>
    <font>
      <sz val="16"/>
      <name val="돋움"/>
      <family val="3"/>
      <charset val="129"/>
    </font>
    <font>
      <sz val="10"/>
      <name val="맑은 고딕"/>
      <family val="3"/>
      <charset val="129"/>
      <scheme val="major"/>
    </font>
    <font>
      <b/>
      <sz val="25"/>
      <color theme="1"/>
      <name val="맑은 고딕"/>
      <family val="3"/>
      <charset val="129"/>
      <scheme val="major"/>
    </font>
    <font>
      <b/>
      <sz val="25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9"/>
      <color indexed="81"/>
      <name val="Tahoma"/>
      <family val="2"/>
    </font>
    <font>
      <b/>
      <sz val="11"/>
      <color theme="1"/>
      <name val="맑은 고딕"/>
      <family val="3"/>
      <charset val="129"/>
      <scheme val="major"/>
    </font>
    <font>
      <sz val="24"/>
      <color theme="1"/>
      <name val="맑은 고딕"/>
      <family val="3"/>
      <charset val="129"/>
      <scheme val="major"/>
    </font>
    <font>
      <b/>
      <sz val="14"/>
      <color indexed="81"/>
      <name val="Tahoma"/>
      <family val="2"/>
    </font>
    <font>
      <b/>
      <sz val="14"/>
      <color indexed="81"/>
      <name val="돋움"/>
      <family val="3"/>
      <charset val="129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sz val="14"/>
      <color indexed="81"/>
      <name val="돋움"/>
      <family val="3"/>
      <charset val="129"/>
    </font>
    <font>
      <b/>
      <sz val="12"/>
      <color indexed="81"/>
      <name val="Tahoma"/>
      <family val="2"/>
    </font>
    <font>
      <b/>
      <sz val="12"/>
      <color indexed="81"/>
      <name val="돋움"/>
      <family val="3"/>
      <charset val="129"/>
    </font>
    <font>
      <b/>
      <sz val="9"/>
      <color indexed="81"/>
      <name val="돋움"/>
      <family val="3"/>
      <charset val="129"/>
    </font>
    <font>
      <b/>
      <sz val="11"/>
      <color indexed="81"/>
      <name val="돋움"/>
      <family val="3"/>
      <charset val="129"/>
    </font>
    <font>
      <b/>
      <sz val="18"/>
      <color indexed="81"/>
      <name val="Tahoma"/>
      <family val="2"/>
    </font>
    <font>
      <sz val="22"/>
      <color indexed="81"/>
      <name val="Tahoma"/>
      <family val="2"/>
    </font>
    <font>
      <sz val="9"/>
      <color indexed="81"/>
      <name val="돋움"/>
      <family val="3"/>
      <charset val="129"/>
    </font>
    <font>
      <sz val="12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hair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/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/>
  </cellStyleXfs>
  <cellXfs count="252">
    <xf numFmtId="0" fontId="0" fillId="0" borderId="0" xfId="0">
      <alignment vertical="center"/>
    </xf>
    <xf numFmtId="0" fontId="2" fillId="0" borderId="0" xfId="3" applyAlignment="1">
      <alignment horizontal="center"/>
    </xf>
    <xf numFmtId="0" fontId="3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7" fillId="4" borderId="2" xfId="3" applyFont="1" applyFill="1" applyBorder="1" applyAlignment="1">
      <alignment horizontal="center" vertical="center"/>
    </xf>
    <xf numFmtId="0" fontId="7" fillId="4" borderId="3" xfId="3" applyFont="1" applyFill="1" applyBorder="1" applyAlignment="1">
      <alignment horizontal="center" vertical="center"/>
    </xf>
    <xf numFmtId="0" fontId="7" fillId="4" borderId="4" xfId="3" applyFont="1" applyFill="1" applyBorder="1" applyAlignment="1">
      <alignment horizontal="center" vertical="center"/>
    </xf>
    <xf numFmtId="0" fontId="7" fillId="4" borderId="5" xfId="3" applyFont="1" applyFill="1" applyBorder="1" applyAlignment="1">
      <alignment horizontal="center" vertical="center"/>
    </xf>
    <xf numFmtId="0" fontId="7" fillId="4" borderId="4" xfId="3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center" vertical="center"/>
    </xf>
    <xf numFmtId="176" fontId="8" fillId="0" borderId="7" xfId="3" applyNumberFormat="1" applyFont="1" applyFill="1" applyBorder="1" applyAlignment="1">
      <alignment horizontal="center" vertical="center"/>
    </xf>
    <xf numFmtId="177" fontId="8" fillId="0" borderId="8" xfId="3" applyNumberFormat="1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/>
    </xf>
    <xf numFmtId="0" fontId="7" fillId="0" borderId="9" xfId="3" applyFont="1" applyFill="1" applyBorder="1" applyAlignment="1">
      <alignment horizontal="center" vertical="center"/>
    </xf>
    <xf numFmtId="0" fontId="8" fillId="0" borderId="7" xfId="3" applyFont="1" applyFill="1" applyBorder="1" applyAlignment="1">
      <alignment horizontal="center" vertical="center"/>
    </xf>
    <xf numFmtId="0" fontId="8" fillId="0" borderId="8" xfId="3" applyFont="1" applyFill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178" fontId="7" fillId="0" borderId="8" xfId="3" applyNumberFormat="1" applyFont="1" applyBorder="1" applyAlignment="1">
      <alignment horizontal="center" vertical="center"/>
    </xf>
    <xf numFmtId="176" fontId="7" fillId="0" borderId="8" xfId="3" applyNumberFormat="1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177" fontId="7" fillId="5" borderId="12" xfId="3" applyNumberFormat="1" applyFont="1" applyFill="1" applyBorder="1" applyAlignment="1">
      <alignment horizontal="center" vertical="center"/>
    </xf>
    <xf numFmtId="0" fontId="8" fillId="0" borderId="6" xfId="3" quotePrefix="1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7" fillId="0" borderId="13" xfId="3" applyFont="1" applyBorder="1" applyAlignment="1">
      <alignment horizontal="center" vertical="center"/>
    </xf>
    <xf numFmtId="0" fontId="7" fillId="0" borderId="12" xfId="3" applyFont="1" applyBorder="1" applyAlignment="1">
      <alignment horizontal="center" vertical="center"/>
    </xf>
    <xf numFmtId="178" fontId="7" fillId="0" borderId="6" xfId="1" applyNumberFormat="1" applyFont="1" applyFill="1" applyBorder="1" applyAlignment="1">
      <alignment horizontal="center" vertical="center"/>
    </xf>
    <xf numFmtId="178" fontId="7" fillId="0" borderId="7" xfId="1" applyNumberFormat="1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179" fontId="7" fillId="0" borderId="8" xfId="3" applyNumberFormat="1" applyFont="1" applyFill="1" applyBorder="1" applyAlignment="1">
      <alignment horizontal="right" vertical="center" indent="1"/>
    </xf>
    <xf numFmtId="176" fontId="7" fillId="0" borderId="8" xfId="3" applyNumberFormat="1" applyFont="1" applyFill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7" fillId="6" borderId="6" xfId="3" applyFont="1" applyFill="1" applyBorder="1" applyAlignment="1">
      <alignment horizontal="center" vertical="center"/>
    </xf>
    <xf numFmtId="0" fontId="7" fillId="6" borderId="7" xfId="3" applyFont="1" applyFill="1" applyBorder="1" applyAlignment="1">
      <alignment horizontal="center" vertical="center"/>
    </xf>
    <xf numFmtId="0" fontId="8" fillId="6" borderId="7" xfId="3" applyFont="1" applyFill="1" applyBorder="1" applyAlignment="1">
      <alignment horizontal="center" vertical="center"/>
    </xf>
    <xf numFmtId="0" fontId="7" fillId="6" borderId="9" xfId="3" applyFont="1" applyFill="1" applyBorder="1" applyAlignment="1">
      <alignment horizontal="center" vertical="center"/>
    </xf>
    <xf numFmtId="0" fontId="7" fillId="5" borderId="13" xfId="3" applyFont="1" applyFill="1" applyBorder="1" applyAlignment="1">
      <alignment horizontal="center" vertical="center"/>
    </xf>
    <xf numFmtId="179" fontId="7" fillId="5" borderId="12" xfId="3" applyNumberFormat="1" applyFont="1" applyFill="1" applyBorder="1" applyAlignment="1">
      <alignment horizontal="right" vertical="center" indent="1"/>
    </xf>
    <xf numFmtId="0" fontId="1" fillId="0" borderId="0" xfId="2" applyFill="1" applyAlignment="1">
      <alignment horizontal="center" vertical="center"/>
    </xf>
    <xf numFmtId="0" fontId="7" fillId="6" borderId="14" xfId="3" applyFont="1" applyFill="1" applyBorder="1" applyAlignment="1">
      <alignment horizontal="center" vertical="center"/>
    </xf>
    <xf numFmtId="0" fontId="8" fillId="6" borderId="15" xfId="3" applyFont="1" applyFill="1" applyBorder="1" applyAlignment="1">
      <alignment horizontal="center" vertical="center"/>
    </xf>
    <xf numFmtId="0" fontId="7" fillId="5" borderId="10" xfId="3" applyFont="1" applyFill="1" applyBorder="1" applyAlignment="1">
      <alignment horizontal="center" vertical="center"/>
    </xf>
    <xf numFmtId="0" fontId="7" fillId="5" borderId="11" xfId="3" applyFont="1" applyFill="1" applyBorder="1" applyAlignment="1">
      <alignment horizontal="center" vertical="center"/>
    </xf>
    <xf numFmtId="0" fontId="7" fillId="5" borderId="16" xfId="3" applyFont="1" applyFill="1" applyBorder="1" applyAlignment="1">
      <alignment horizontal="center" vertical="center"/>
    </xf>
    <xf numFmtId="0" fontId="7" fillId="5" borderId="17" xfId="3" applyFont="1" applyFill="1" applyBorder="1" applyAlignment="1">
      <alignment horizontal="center" vertical="center"/>
    </xf>
    <xf numFmtId="0" fontId="7" fillId="5" borderId="12" xfId="3" applyFont="1" applyFill="1" applyBorder="1" applyAlignment="1">
      <alignment horizontal="center" vertical="center"/>
    </xf>
    <xf numFmtId="0" fontId="8" fillId="0" borderId="0" xfId="3" applyFont="1" applyAlignment="1">
      <alignment horizontal="center"/>
    </xf>
    <xf numFmtId="176" fontId="7" fillId="5" borderId="17" xfId="3" applyNumberFormat="1" applyFont="1" applyFill="1" applyBorder="1" applyAlignment="1">
      <alignment horizontal="center" vertical="center"/>
    </xf>
    <xf numFmtId="178" fontId="7" fillId="5" borderId="12" xfId="3" applyNumberFormat="1" applyFont="1" applyFill="1" applyBorder="1" applyAlignment="1">
      <alignment horizontal="center" vertical="center"/>
    </xf>
    <xf numFmtId="180" fontId="7" fillId="5" borderId="17" xfId="3" applyNumberFormat="1" applyFont="1" applyFill="1" applyBorder="1" applyAlignment="1">
      <alignment horizontal="center" vertical="center"/>
    </xf>
    <xf numFmtId="180" fontId="7" fillId="5" borderId="12" xfId="3" applyNumberFormat="1" applyFont="1" applyFill="1" applyBorder="1" applyAlignment="1">
      <alignment horizontal="center" vertical="center"/>
    </xf>
    <xf numFmtId="0" fontId="9" fillId="0" borderId="0" xfId="3" applyFont="1" applyAlignment="1">
      <alignment horizontal="left"/>
    </xf>
    <xf numFmtId="0" fontId="10" fillId="0" borderId="0" xfId="3" applyFont="1" applyAlignment="1">
      <alignment horizontal="left"/>
    </xf>
    <xf numFmtId="0" fontId="11" fillId="7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4" fillId="0" borderId="0" xfId="0" applyFont="1">
      <alignment vertical="center"/>
    </xf>
    <xf numFmtId="0" fontId="14" fillId="8" borderId="20" xfId="0" applyFont="1" applyFill="1" applyBorder="1" applyAlignment="1">
      <alignment horizontal="center" vertical="center"/>
    </xf>
    <xf numFmtId="0" fontId="14" fillId="8" borderId="21" xfId="0" applyFont="1" applyFill="1" applyBorder="1" applyAlignment="1">
      <alignment horizontal="center" vertical="center"/>
    </xf>
    <xf numFmtId="0" fontId="14" fillId="8" borderId="22" xfId="0" applyFont="1" applyFill="1" applyBorder="1" applyAlignment="1">
      <alignment horizontal="center" vertical="center"/>
    </xf>
    <xf numFmtId="0" fontId="14" fillId="8" borderId="22" xfId="0" applyFont="1" applyFill="1" applyBorder="1" applyAlignment="1">
      <alignment horizontal="center" vertical="center" wrapText="1"/>
    </xf>
    <xf numFmtId="0" fontId="14" fillId="8" borderId="23" xfId="0" applyFont="1" applyFill="1" applyBorder="1" applyAlignment="1">
      <alignment horizontal="center" vertical="center"/>
    </xf>
    <xf numFmtId="0" fontId="14" fillId="8" borderId="20" xfId="0" applyFont="1" applyFill="1" applyBorder="1" applyAlignment="1">
      <alignment horizontal="center" vertical="center" wrapText="1"/>
    </xf>
    <xf numFmtId="0" fontId="14" fillId="8" borderId="25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9" borderId="26" xfId="0" applyFont="1" applyFill="1" applyBorder="1" applyAlignment="1">
      <alignment horizontal="center" vertical="center" wrapText="1"/>
    </xf>
    <xf numFmtId="0" fontId="14" fillId="9" borderId="27" xfId="0" applyFont="1" applyFill="1" applyBorder="1" applyAlignment="1">
      <alignment horizontal="center" vertical="center" wrapText="1"/>
    </xf>
    <xf numFmtId="0" fontId="14" fillId="9" borderId="28" xfId="0" applyFont="1" applyFill="1" applyBorder="1" applyAlignment="1">
      <alignment horizontal="center" vertical="center" wrapText="1"/>
    </xf>
    <xf numFmtId="0" fontId="15" fillId="9" borderId="29" xfId="0" applyFont="1" applyFill="1" applyBorder="1" applyAlignment="1">
      <alignment horizontal="center" vertical="center" wrapText="1"/>
    </xf>
    <xf numFmtId="0" fontId="15" fillId="9" borderId="28" xfId="0" applyFont="1" applyFill="1" applyBorder="1" applyAlignment="1">
      <alignment horizontal="center" vertical="center" wrapText="1"/>
    </xf>
    <xf numFmtId="0" fontId="14" fillId="9" borderId="30" xfId="0" applyFont="1" applyFill="1" applyBorder="1" applyAlignment="1">
      <alignment horizontal="center" vertical="center" wrapText="1"/>
    </xf>
    <xf numFmtId="14" fontId="14" fillId="9" borderId="26" xfId="0" applyNumberFormat="1" applyFont="1" applyFill="1" applyBorder="1" applyAlignment="1">
      <alignment horizontal="center" vertical="center" wrapText="1"/>
    </xf>
    <xf numFmtId="0" fontId="16" fillId="9" borderId="28" xfId="0" applyFont="1" applyFill="1" applyBorder="1" applyAlignment="1">
      <alignment horizontal="center" vertical="center" wrapText="1"/>
    </xf>
    <xf numFmtId="0" fontId="14" fillId="9" borderId="3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0" xfId="0" applyFont="1" applyFill="1">
      <alignment vertical="center"/>
    </xf>
    <xf numFmtId="14" fontId="14" fillId="9" borderId="28" xfId="0" applyNumberFormat="1" applyFont="1" applyFill="1" applyBorder="1" applyAlignment="1">
      <alignment horizontal="center" vertical="center" wrapText="1"/>
    </xf>
    <xf numFmtId="0" fontId="16" fillId="7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5" fillId="9" borderId="28" xfId="0" applyFont="1" applyFill="1" applyBorder="1" applyAlignment="1">
      <alignment horizontal="center" vertical="center" shrinkToFit="1"/>
    </xf>
    <xf numFmtId="0" fontId="14" fillId="9" borderId="28" xfId="0" applyFont="1" applyFill="1" applyBorder="1" applyAlignment="1">
      <alignment horizontal="center" vertical="center"/>
    </xf>
    <xf numFmtId="0" fontId="14" fillId="9" borderId="29" xfId="0" applyFont="1" applyFill="1" applyBorder="1" applyAlignment="1">
      <alignment horizontal="center" vertical="center" wrapText="1"/>
    </xf>
    <xf numFmtId="0" fontId="16" fillId="9" borderId="2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5" fillId="9" borderId="32" xfId="0" applyFont="1" applyFill="1" applyBorder="1" applyAlignment="1">
      <alignment horizontal="center" vertical="center" wrapText="1"/>
    </xf>
    <xf numFmtId="0" fontId="14" fillId="9" borderId="32" xfId="0" applyFont="1" applyFill="1" applyBorder="1" applyAlignment="1">
      <alignment horizontal="center" vertical="center" wrapText="1"/>
    </xf>
    <xf numFmtId="0" fontId="14" fillId="9" borderId="33" xfId="0" applyFont="1" applyFill="1" applyBorder="1" applyAlignment="1">
      <alignment horizontal="center" vertical="center" wrapText="1"/>
    </xf>
    <xf numFmtId="14" fontId="14" fillId="9" borderId="32" xfId="0" applyNumberFormat="1" applyFont="1" applyFill="1" applyBorder="1" applyAlignment="1">
      <alignment horizontal="center" vertical="center" wrapText="1"/>
    </xf>
    <xf numFmtId="0" fontId="16" fillId="9" borderId="32" xfId="0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/>
    </xf>
    <xf numFmtId="2" fontId="14" fillId="0" borderId="35" xfId="0" applyNumberFormat="1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1" fillId="9" borderId="0" xfId="0" applyFont="1" applyFill="1" applyAlignment="1">
      <alignment horizontal="center" vertical="center"/>
    </xf>
    <xf numFmtId="0" fontId="14" fillId="9" borderId="0" xfId="0" applyFont="1" applyFill="1">
      <alignment vertical="center"/>
    </xf>
    <xf numFmtId="0" fontId="11" fillId="7" borderId="0" xfId="0" applyFont="1" applyFill="1" applyAlignment="1">
      <alignment horizontal="center" vertical="center" shrinkToFit="1"/>
    </xf>
    <xf numFmtId="0" fontId="11" fillId="0" borderId="0" xfId="0" applyFont="1" applyFill="1" applyAlignment="1">
      <alignment horizontal="center" vertical="center" shrinkToFit="1"/>
    </xf>
    <xf numFmtId="0" fontId="16" fillId="0" borderId="0" xfId="0" applyFont="1">
      <alignment vertical="center"/>
    </xf>
    <xf numFmtId="0" fontId="14" fillId="0" borderId="0" xfId="0" applyFont="1" applyFill="1" applyAlignment="1">
      <alignment vertical="center" shrinkToFit="1"/>
    </xf>
    <xf numFmtId="0" fontId="15" fillId="10" borderId="0" xfId="0" applyFont="1" applyFill="1" applyAlignment="1">
      <alignment horizontal="center" vertical="center"/>
    </xf>
    <xf numFmtId="0" fontId="14" fillId="10" borderId="0" xfId="0" applyFont="1" applyFill="1">
      <alignment vertical="center"/>
    </xf>
    <xf numFmtId="0" fontId="18" fillId="9" borderId="28" xfId="0" applyFont="1" applyFill="1" applyBorder="1" applyAlignment="1">
      <alignment horizontal="center" vertical="center" wrapText="1"/>
    </xf>
    <xf numFmtId="0" fontId="14" fillId="9" borderId="37" xfId="0" applyFont="1" applyFill="1" applyBorder="1" applyAlignment="1">
      <alignment horizontal="center" vertical="center" wrapText="1"/>
    </xf>
    <xf numFmtId="0" fontId="14" fillId="9" borderId="38" xfId="0" applyFont="1" applyFill="1" applyBorder="1" applyAlignment="1">
      <alignment horizontal="center" vertical="center" wrapText="1"/>
    </xf>
    <xf numFmtId="14" fontId="14" fillId="9" borderId="38" xfId="0" applyNumberFormat="1" applyFont="1" applyFill="1" applyBorder="1" applyAlignment="1">
      <alignment horizontal="center" vertical="center" wrapText="1"/>
    </xf>
    <xf numFmtId="0" fontId="14" fillId="11" borderId="26" xfId="0" applyFont="1" applyFill="1" applyBorder="1" applyAlignment="1">
      <alignment horizontal="center" vertical="center" wrapText="1"/>
    </xf>
    <xf numFmtId="0" fontId="14" fillId="11" borderId="27" xfId="0" applyFont="1" applyFill="1" applyBorder="1" applyAlignment="1">
      <alignment horizontal="center" vertical="center" wrapText="1"/>
    </xf>
    <xf numFmtId="0" fontId="14" fillId="11" borderId="28" xfId="0" applyFont="1" applyFill="1" applyBorder="1" applyAlignment="1">
      <alignment horizontal="center" vertical="center" wrapText="1"/>
    </xf>
    <xf numFmtId="0" fontId="16" fillId="11" borderId="28" xfId="0" applyFont="1" applyFill="1" applyBorder="1" applyAlignment="1">
      <alignment horizontal="center" vertical="center" wrapText="1"/>
    </xf>
    <xf numFmtId="0" fontId="15" fillId="11" borderId="28" xfId="0" applyFont="1" applyFill="1" applyBorder="1" applyAlignment="1">
      <alignment horizontal="center" vertical="center" wrapText="1"/>
    </xf>
    <xf numFmtId="0" fontId="14" fillId="11" borderId="31" xfId="0" applyFont="1" applyFill="1" applyBorder="1" applyAlignment="1">
      <alignment horizontal="center" vertical="center" wrapText="1"/>
    </xf>
    <xf numFmtId="14" fontId="14" fillId="11" borderId="28" xfId="0" applyNumberFormat="1" applyFont="1" applyFill="1" applyBorder="1" applyAlignment="1">
      <alignment horizontal="center" vertical="center" wrapText="1"/>
    </xf>
    <xf numFmtId="0" fontId="14" fillId="11" borderId="30" xfId="0" applyFont="1" applyFill="1" applyBorder="1" applyAlignment="1">
      <alignment horizontal="center" vertical="center" wrapText="1"/>
    </xf>
    <xf numFmtId="14" fontId="14" fillId="11" borderId="26" xfId="0" applyNumberFormat="1" applyFont="1" applyFill="1" applyBorder="1" applyAlignment="1">
      <alignment horizontal="center" vertical="center" wrapText="1"/>
    </xf>
    <xf numFmtId="0" fontId="14" fillId="11" borderId="39" xfId="0" applyFont="1" applyFill="1" applyBorder="1" applyAlignment="1">
      <alignment horizontal="center" vertical="center" wrapText="1"/>
    </xf>
    <xf numFmtId="0" fontId="15" fillId="11" borderId="39" xfId="0" applyFont="1" applyFill="1" applyBorder="1" applyAlignment="1">
      <alignment horizontal="center" vertical="center" wrapText="1"/>
    </xf>
    <xf numFmtId="0" fontId="14" fillId="11" borderId="40" xfId="0" applyFont="1" applyFill="1" applyBorder="1" applyAlignment="1">
      <alignment horizontal="center" vertical="center" wrapText="1"/>
    </xf>
    <xf numFmtId="14" fontId="14" fillId="11" borderId="39" xfId="0" applyNumberFormat="1" applyFont="1" applyFill="1" applyBorder="1" applyAlignment="1">
      <alignment horizontal="center" vertical="center" wrapText="1"/>
    </xf>
    <xf numFmtId="0" fontId="14" fillId="11" borderId="39" xfId="0" quotePrefix="1" applyFont="1" applyFill="1" applyBorder="1" applyAlignment="1">
      <alignment horizontal="center" vertical="center" wrapText="1"/>
    </xf>
    <xf numFmtId="3" fontId="14" fillId="11" borderId="28" xfId="0" applyNumberFormat="1" applyFont="1" applyFill="1" applyBorder="1" applyAlignment="1">
      <alignment horizontal="center" vertical="center" wrapText="1"/>
    </xf>
    <xf numFmtId="0" fontId="15" fillId="11" borderId="29" xfId="0" applyFont="1" applyFill="1" applyBorder="1" applyAlignment="1">
      <alignment horizontal="center" vertical="center" wrapText="1"/>
    </xf>
    <xf numFmtId="0" fontId="14" fillId="11" borderId="28" xfId="0" applyFont="1" applyFill="1" applyBorder="1" applyAlignment="1">
      <alignment horizontal="center" vertical="center"/>
    </xf>
    <xf numFmtId="0" fontId="14" fillId="11" borderId="41" xfId="0" applyFont="1" applyFill="1" applyBorder="1" applyAlignment="1">
      <alignment horizontal="center" vertical="center" wrapText="1"/>
    </xf>
    <xf numFmtId="0" fontId="18" fillId="11" borderId="28" xfId="0" applyFont="1" applyFill="1" applyBorder="1" applyAlignment="1">
      <alignment horizontal="center" vertical="center" wrapText="1"/>
    </xf>
    <xf numFmtId="0" fontId="11" fillId="12" borderId="0" xfId="0" applyFont="1" applyFill="1" applyAlignment="1">
      <alignment horizontal="center" vertical="center"/>
    </xf>
    <xf numFmtId="0" fontId="14" fillId="12" borderId="0" xfId="0" applyFont="1" applyFill="1" applyBorder="1" applyAlignment="1">
      <alignment horizontal="center" vertical="center"/>
    </xf>
    <xf numFmtId="0" fontId="14" fillId="12" borderId="0" xfId="0" applyFont="1" applyFill="1">
      <alignment vertical="center"/>
    </xf>
    <xf numFmtId="0" fontId="14" fillId="11" borderId="29" xfId="0" applyFont="1" applyFill="1" applyBorder="1" applyAlignment="1">
      <alignment horizontal="center" vertical="center" wrapText="1"/>
    </xf>
    <xf numFmtId="0" fontId="16" fillId="11" borderId="29" xfId="0" applyFont="1" applyFill="1" applyBorder="1" applyAlignment="1">
      <alignment horizontal="center" vertical="center" wrapText="1"/>
    </xf>
    <xf numFmtId="0" fontId="14" fillId="11" borderId="42" xfId="0" applyFont="1" applyFill="1" applyBorder="1" applyAlignment="1">
      <alignment horizontal="center" vertical="center" wrapText="1"/>
    </xf>
    <xf numFmtId="14" fontId="14" fillId="11" borderId="29" xfId="0" applyNumberFormat="1" applyFont="1" applyFill="1" applyBorder="1" applyAlignment="1">
      <alignment horizontal="center" vertical="center" wrapText="1"/>
    </xf>
    <xf numFmtId="0" fontId="14" fillId="13" borderId="43" xfId="0" applyFont="1" applyFill="1" applyBorder="1" applyAlignment="1">
      <alignment horizontal="center" vertical="center" wrapText="1"/>
    </xf>
    <xf numFmtId="0" fontId="14" fillId="13" borderId="22" xfId="0" applyFont="1" applyFill="1" applyBorder="1" applyAlignment="1">
      <alignment horizontal="center" vertical="center" wrapText="1"/>
    </xf>
    <xf numFmtId="0" fontId="15" fillId="13" borderId="23" xfId="0" applyFont="1" applyFill="1" applyBorder="1" applyAlignment="1">
      <alignment horizontal="center" vertical="center" wrapText="1"/>
    </xf>
    <xf numFmtId="0" fontId="14" fillId="13" borderId="44" xfId="0" applyFont="1" applyFill="1" applyBorder="1" applyAlignment="1">
      <alignment horizontal="center" vertical="center" wrapText="1"/>
    </xf>
    <xf numFmtId="0" fontId="16" fillId="13" borderId="22" xfId="0" applyFont="1" applyFill="1" applyBorder="1" applyAlignment="1">
      <alignment horizontal="center" vertical="center" wrapText="1"/>
    </xf>
    <xf numFmtId="0" fontId="15" fillId="13" borderId="22" xfId="0" applyFont="1" applyFill="1" applyBorder="1" applyAlignment="1">
      <alignment horizontal="center" vertical="center" wrapText="1"/>
    </xf>
    <xf numFmtId="0" fontId="14" fillId="13" borderId="23" xfId="0" applyFont="1" applyFill="1" applyBorder="1" applyAlignment="1">
      <alignment horizontal="center" vertical="center" wrapText="1"/>
    </xf>
    <xf numFmtId="14" fontId="14" fillId="13" borderId="20" xfId="0" applyNumberFormat="1" applyFont="1" applyFill="1" applyBorder="1" applyAlignment="1">
      <alignment horizontal="center" vertical="center" wrapText="1"/>
    </xf>
    <xf numFmtId="0" fontId="14" fillId="13" borderId="25" xfId="0" applyFont="1" applyFill="1" applyBorder="1" applyAlignment="1">
      <alignment horizontal="center" vertical="center" wrapText="1"/>
    </xf>
    <xf numFmtId="0" fontId="11" fillId="13" borderId="0" xfId="0" applyFont="1" applyFill="1" applyAlignment="1">
      <alignment horizontal="center" vertical="center"/>
    </xf>
    <xf numFmtId="0" fontId="16" fillId="13" borderId="0" xfId="0" applyFont="1" applyFill="1">
      <alignment vertical="center"/>
    </xf>
    <xf numFmtId="0" fontId="14" fillId="13" borderId="0" xfId="0" applyFont="1" applyFill="1">
      <alignment vertical="center"/>
    </xf>
    <xf numFmtId="0" fontId="14" fillId="13" borderId="45" xfId="0" applyFont="1" applyFill="1" applyBorder="1" applyAlignment="1">
      <alignment horizontal="center" vertical="center" wrapText="1"/>
    </xf>
    <xf numFmtId="0" fontId="14" fillId="13" borderId="28" xfId="0" applyFont="1" applyFill="1" applyBorder="1" applyAlignment="1">
      <alignment horizontal="center" vertical="center" wrapText="1"/>
    </xf>
    <xf numFmtId="0" fontId="15" fillId="13" borderId="30" xfId="0" applyFont="1" applyFill="1" applyBorder="1" applyAlignment="1">
      <alignment horizontal="center" vertical="center" wrapText="1"/>
    </xf>
    <xf numFmtId="0" fontId="14" fillId="13" borderId="46" xfId="0" applyFont="1" applyFill="1" applyBorder="1" applyAlignment="1">
      <alignment horizontal="center" vertical="center" wrapText="1"/>
    </xf>
    <xf numFmtId="0" fontId="16" fillId="13" borderId="28" xfId="0" applyFont="1" applyFill="1" applyBorder="1" applyAlignment="1">
      <alignment horizontal="center" vertical="center" wrapText="1"/>
    </xf>
    <xf numFmtId="0" fontId="15" fillId="13" borderId="28" xfId="0" applyFont="1" applyFill="1" applyBorder="1" applyAlignment="1">
      <alignment horizontal="center" vertical="center" wrapText="1"/>
    </xf>
    <xf numFmtId="0" fontId="14" fillId="13" borderId="28" xfId="0" applyFont="1" applyFill="1" applyBorder="1" applyAlignment="1">
      <alignment horizontal="center" vertical="center"/>
    </xf>
    <xf numFmtId="0" fontId="15" fillId="13" borderId="28" xfId="0" applyFont="1" applyFill="1" applyBorder="1" applyAlignment="1">
      <alignment horizontal="center" vertical="center" shrinkToFit="1"/>
    </xf>
    <xf numFmtId="0" fontId="14" fillId="13" borderId="30" xfId="0" applyFont="1" applyFill="1" applyBorder="1" applyAlignment="1">
      <alignment horizontal="center" vertical="center" wrapText="1"/>
    </xf>
    <xf numFmtId="14" fontId="14" fillId="13" borderId="26" xfId="0" applyNumberFormat="1" applyFont="1" applyFill="1" applyBorder="1" applyAlignment="1">
      <alignment horizontal="center" vertical="center" wrapText="1"/>
    </xf>
    <xf numFmtId="14" fontId="14" fillId="13" borderId="28" xfId="0" applyNumberFormat="1" applyFont="1" applyFill="1" applyBorder="1" applyAlignment="1">
      <alignment horizontal="center" vertical="center" wrapText="1"/>
    </xf>
    <xf numFmtId="0" fontId="14" fillId="13" borderId="31" xfId="0" applyFont="1" applyFill="1" applyBorder="1" applyAlignment="1">
      <alignment horizontal="center" vertical="center" wrapText="1"/>
    </xf>
    <xf numFmtId="0" fontId="14" fillId="13" borderId="29" xfId="0" applyFont="1" applyFill="1" applyBorder="1" applyAlignment="1">
      <alignment horizontal="center" vertical="center" wrapText="1"/>
    </xf>
    <xf numFmtId="0" fontId="15" fillId="13" borderId="47" xfId="0" applyFont="1" applyFill="1" applyBorder="1" applyAlignment="1">
      <alignment horizontal="center" vertical="center" wrapText="1"/>
    </xf>
    <xf numFmtId="0" fontId="14" fillId="13" borderId="48" xfId="0" applyFont="1" applyFill="1" applyBorder="1" applyAlignment="1">
      <alignment horizontal="center" vertical="center" wrapText="1"/>
    </xf>
    <xf numFmtId="0" fontId="16" fillId="13" borderId="29" xfId="0" applyFont="1" applyFill="1" applyBorder="1" applyAlignment="1">
      <alignment horizontal="center" vertical="center" wrapText="1"/>
    </xf>
    <xf numFmtId="0" fontId="15" fillId="13" borderId="29" xfId="0" applyFont="1" applyFill="1" applyBorder="1" applyAlignment="1">
      <alignment horizontal="center" vertical="center" wrapText="1"/>
    </xf>
    <xf numFmtId="0" fontId="14" fillId="13" borderId="47" xfId="0" applyFont="1" applyFill="1" applyBorder="1" applyAlignment="1">
      <alignment horizontal="center" vertical="center" wrapText="1"/>
    </xf>
    <xf numFmtId="14" fontId="14" fillId="13" borderId="49" xfId="0" applyNumberFormat="1" applyFont="1" applyFill="1" applyBorder="1" applyAlignment="1">
      <alignment horizontal="center" vertical="center" wrapText="1"/>
    </xf>
    <xf numFmtId="0" fontId="14" fillId="13" borderId="42" xfId="0" applyFont="1" applyFill="1" applyBorder="1" applyAlignment="1">
      <alignment horizontal="center" vertical="center" wrapText="1"/>
    </xf>
    <xf numFmtId="0" fontId="16" fillId="11" borderId="0" xfId="0" applyFont="1" applyFill="1">
      <alignment vertical="center"/>
    </xf>
    <xf numFmtId="0" fontId="14" fillId="11" borderId="0" xfId="0" applyFont="1" applyFill="1">
      <alignment vertical="center"/>
    </xf>
    <xf numFmtId="0" fontId="14" fillId="13" borderId="50" xfId="0" applyFont="1" applyFill="1" applyBorder="1" applyAlignment="1">
      <alignment horizontal="center" vertical="center" wrapText="1"/>
    </xf>
    <xf numFmtId="0" fontId="14" fillId="13" borderId="51" xfId="0" applyFont="1" applyFill="1" applyBorder="1" applyAlignment="1">
      <alignment horizontal="center" vertical="center" wrapText="1"/>
    </xf>
    <xf numFmtId="0" fontId="15" fillId="13" borderId="52" xfId="0" applyFont="1" applyFill="1" applyBorder="1" applyAlignment="1">
      <alignment horizontal="center" vertical="center" wrapText="1"/>
    </xf>
    <xf numFmtId="0" fontId="14" fillId="13" borderId="53" xfId="0" applyFont="1" applyFill="1" applyBorder="1" applyAlignment="1">
      <alignment horizontal="center" vertical="center" wrapText="1"/>
    </xf>
    <xf numFmtId="0" fontId="16" fillId="13" borderId="51" xfId="0" applyFont="1" applyFill="1" applyBorder="1" applyAlignment="1">
      <alignment horizontal="center" vertical="center" wrapText="1"/>
    </xf>
    <xf numFmtId="0" fontId="15" fillId="13" borderId="51" xfId="0" applyFont="1" applyFill="1" applyBorder="1" applyAlignment="1">
      <alignment horizontal="center" vertical="center" wrapText="1"/>
    </xf>
    <xf numFmtId="0" fontId="14" fillId="13" borderId="52" xfId="0" applyFont="1" applyFill="1" applyBorder="1" applyAlignment="1">
      <alignment horizontal="center" vertical="center" wrapText="1"/>
    </xf>
    <xf numFmtId="14" fontId="14" fillId="13" borderId="54" xfId="0" applyNumberFormat="1" applyFont="1" applyFill="1" applyBorder="1" applyAlignment="1">
      <alignment horizontal="center" vertical="center" wrapText="1"/>
    </xf>
    <xf numFmtId="0" fontId="14" fillId="13" borderId="55" xfId="0" applyFont="1" applyFill="1" applyBorder="1" applyAlignment="1">
      <alignment horizontal="center" vertical="center" wrapText="1"/>
    </xf>
    <xf numFmtId="0" fontId="11" fillId="7" borderId="0" xfId="0" quotePrefix="1" applyFont="1" applyFill="1" applyAlignment="1">
      <alignment horizontal="center" vertical="center"/>
    </xf>
    <xf numFmtId="0" fontId="18" fillId="13" borderId="28" xfId="0" applyFont="1" applyFill="1" applyBorder="1" applyAlignment="1">
      <alignment horizontal="center" vertical="center" wrapText="1"/>
    </xf>
    <xf numFmtId="14" fontId="14" fillId="13" borderId="29" xfId="0" applyNumberFormat="1" applyFont="1" applyFill="1" applyBorder="1" applyAlignment="1">
      <alignment horizontal="center" vertical="center" wrapText="1"/>
    </xf>
    <xf numFmtId="0" fontId="11" fillId="13" borderId="0" xfId="0" quotePrefix="1" applyFont="1" applyFill="1" applyAlignment="1">
      <alignment horizontal="center" vertical="center"/>
    </xf>
    <xf numFmtId="0" fontId="18" fillId="13" borderId="29" xfId="0" applyFont="1" applyFill="1" applyBorder="1" applyAlignment="1">
      <alignment horizontal="center" vertical="center" wrapText="1"/>
    </xf>
    <xf numFmtId="0" fontId="14" fillId="13" borderId="56" xfId="0" applyFont="1" applyFill="1" applyBorder="1" applyAlignment="1">
      <alignment horizontal="center" vertical="center" wrapText="1"/>
    </xf>
    <xf numFmtId="0" fontId="18" fillId="13" borderId="51" xfId="0" applyFont="1" applyFill="1" applyBorder="1" applyAlignment="1">
      <alignment horizontal="center" vertical="center" wrapText="1"/>
    </xf>
    <xf numFmtId="14" fontId="14" fillId="13" borderId="27" xfId="0" applyNumberFormat="1" applyFont="1" applyFill="1" applyBorder="1" applyAlignment="1">
      <alignment horizontal="center" vertical="center" wrapText="1"/>
    </xf>
    <xf numFmtId="14" fontId="14" fillId="13" borderId="57" xfId="0" applyNumberFormat="1" applyFont="1" applyFill="1" applyBorder="1" applyAlignment="1">
      <alignment horizontal="center" vertical="center" wrapText="1"/>
    </xf>
    <xf numFmtId="0" fontId="14" fillId="13" borderId="41" xfId="0" applyFont="1" applyFill="1" applyBorder="1" applyAlignment="1">
      <alignment horizontal="center" vertical="center" wrapText="1"/>
    </xf>
    <xf numFmtId="0" fontId="14" fillId="13" borderId="32" xfId="0" applyFont="1" applyFill="1" applyBorder="1" applyAlignment="1">
      <alignment horizontal="center" vertical="center" wrapText="1"/>
    </xf>
    <xf numFmtId="0" fontId="16" fillId="13" borderId="32" xfId="0" applyFont="1" applyFill="1" applyBorder="1" applyAlignment="1">
      <alignment horizontal="center" vertical="center" wrapText="1"/>
    </xf>
    <xf numFmtId="0" fontId="15" fillId="13" borderId="32" xfId="0" applyFont="1" applyFill="1" applyBorder="1" applyAlignment="1">
      <alignment horizontal="center" vertical="center" wrapText="1"/>
    </xf>
    <xf numFmtId="14" fontId="14" fillId="13" borderId="38" xfId="0" applyNumberFormat="1" applyFont="1" applyFill="1" applyBorder="1" applyAlignment="1">
      <alignment horizontal="center" vertical="center" wrapText="1"/>
    </xf>
    <xf numFmtId="0" fontId="14" fillId="13" borderId="33" xfId="0" applyFont="1" applyFill="1" applyBorder="1" applyAlignment="1">
      <alignment horizontal="center" vertical="center" wrapText="1"/>
    </xf>
    <xf numFmtId="0" fontId="16" fillId="12" borderId="0" xfId="0" applyFont="1" applyFill="1">
      <alignment vertical="center"/>
    </xf>
    <xf numFmtId="0" fontId="14" fillId="12" borderId="0" xfId="0" applyFont="1" applyFill="1" applyAlignment="1">
      <alignment vertical="center" shrinkToFit="1"/>
    </xf>
    <xf numFmtId="14" fontId="14" fillId="13" borderId="58" xfId="0" applyNumberFormat="1" applyFont="1" applyFill="1" applyBorder="1" applyAlignment="1">
      <alignment horizontal="center" vertical="center" wrapText="1"/>
    </xf>
    <xf numFmtId="0" fontId="14" fillId="13" borderId="59" xfId="0" applyFont="1" applyFill="1" applyBorder="1" applyAlignment="1">
      <alignment horizontal="center" vertical="center" wrapText="1"/>
    </xf>
    <xf numFmtId="0" fontId="14" fillId="13" borderId="60" xfId="0" applyFont="1" applyFill="1" applyBorder="1" applyAlignment="1">
      <alignment horizontal="center" vertical="center" wrapText="1"/>
    </xf>
    <xf numFmtId="0" fontId="15" fillId="13" borderId="61" xfId="0" applyFont="1" applyFill="1" applyBorder="1" applyAlignment="1">
      <alignment horizontal="center" vertical="center" wrapText="1"/>
    </xf>
    <xf numFmtId="0" fontId="14" fillId="13" borderId="62" xfId="0" applyFont="1" applyFill="1" applyBorder="1" applyAlignment="1">
      <alignment horizontal="center" vertical="center" wrapText="1"/>
    </xf>
    <xf numFmtId="0" fontId="15" fillId="13" borderId="60" xfId="0" applyFont="1" applyFill="1" applyBorder="1" applyAlignment="1">
      <alignment horizontal="center" vertical="center" wrapText="1"/>
    </xf>
    <xf numFmtId="0" fontId="14" fillId="13" borderId="61" xfId="0" applyFont="1" applyFill="1" applyBorder="1" applyAlignment="1">
      <alignment horizontal="center" vertical="center" wrapText="1"/>
    </xf>
    <xf numFmtId="14" fontId="14" fillId="13" borderId="63" xfId="0" applyNumberFormat="1" applyFont="1" applyFill="1" applyBorder="1" applyAlignment="1">
      <alignment horizontal="center" vertical="center" wrapText="1"/>
    </xf>
    <xf numFmtId="0" fontId="14" fillId="13" borderId="64" xfId="0" applyFont="1" applyFill="1" applyBorder="1" applyAlignment="1">
      <alignment horizontal="center" vertical="center" wrapText="1"/>
    </xf>
    <xf numFmtId="181" fontId="14" fillId="0" borderId="0" xfId="0" applyNumberFormat="1" applyFont="1" applyBorder="1" applyAlignment="1">
      <alignment horizontal="center" vertical="center"/>
    </xf>
    <xf numFmtId="179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7" borderId="0" xfId="0" applyFont="1" applyFill="1">
      <alignment vertical="center"/>
    </xf>
    <xf numFmtId="0" fontId="22" fillId="0" borderId="0" xfId="0" applyFont="1" applyAlignment="1">
      <alignment horizontal="center" vertical="center"/>
    </xf>
    <xf numFmtId="0" fontId="14" fillId="7" borderId="0" xfId="0" applyFont="1" applyFill="1">
      <alignment vertical="center"/>
    </xf>
    <xf numFmtId="0" fontId="23" fillId="14" borderId="2" xfId="0" applyFont="1" applyFill="1" applyBorder="1" applyAlignment="1">
      <alignment horizontal="center" vertical="center"/>
    </xf>
    <xf numFmtId="0" fontId="23" fillId="14" borderId="4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shrinkToFit="1"/>
    </xf>
    <xf numFmtId="2" fontId="14" fillId="0" borderId="8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 shrinkToFit="1"/>
    </xf>
    <xf numFmtId="181" fontId="14" fillId="0" borderId="8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181" fontId="14" fillId="0" borderId="12" xfId="0" applyNumberFormat="1" applyFont="1" applyFill="1" applyBorder="1" applyAlignment="1">
      <alignment horizontal="center" vertical="center"/>
    </xf>
    <xf numFmtId="2" fontId="14" fillId="0" borderId="1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>
      <alignment vertical="center"/>
    </xf>
    <xf numFmtId="0" fontId="16" fillId="0" borderId="0" xfId="0" applyFont="1" applyFill="1">
      <alignment vertical="center"/>
    </xf>
    <xf numFmtId="182" fontId="14" fillId="0" borderId="0" xfId="0" applyNumberFormat="1" applyFont="1" applyFill="1" applyBorder="1" applyAlignment="1">
      <alignment horizontal="center" vertical="center"/>
    </xf>
    <xf numFmtId="0" fontId="14" fillId="7" borderId="0" xfId="0" applyFont="1" applyFill="1" applyBorder="1">
      <alignment vertical="center"/>
    </xf>
    <xf numFmtId="0" fontId="6" fillId="3" borderId="1" xfId="3" applyFont="1" applyFill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6" fillId="3" borderId="0" xfId="3" applyFont="1" applyFill="1" applyBorder="1" applyAlignment="1">
      <alignment horizontal="center" vertical="center"/>
    </xf>
    <xf numFmtId="0" fontId="7" fillId="5" borderId="10" xfId="3" applyFont="1" applyFill="1" applyBorder="1" applyAlignment="1">
      <alignment horizontal="center" vertical="center"/>
    </xf>
    <xf numFmtId="0" fontId="7" fillId="5" borderId="11" xfId="3" applyFont="1" applyFill="1" applyBorder="1" applyAlignment="1">
      <alignment horizontal="center" vertical="center"/>
    </xf>
    <xf numFmtId="177" fontId="7" fillId="0" borderId="15" xfId="3" applyNumberFormat="1" applyFont="1" applyFill="1" applyBorder="1" applyAlignment="1">
      <alignment horizontal="center" vertical="center"/>
    </xf>
    <xf numFmtId="177" fontId="7" fillId="0" borderId="9" xfId="3" applyNumberFormat="1" applyFont="1" applyFill="1" applyBorder="1" applyAlignment="1">
      <alignment horizontal="center" vertical="center"/>
    </xf>
    <xf numFmtId="176" fontId="7" fillId="0" borderId="15" xfId="3" applyNumberFormat="1" applyFont="1" applyFill="1" applyBorder="1" applyAlignment="1">
      <alignment horizontal="center" vertical="center"/>
    </xf>
    <xf numFmtId="176" fontId="7" fillId="0" borderId="9" xfId="3" applyNumberFormat="1" applyFont="1" applyFill="1" applyBorder="1" applyAlignment="1">
      <alignment horizontal="center" vertical="center"/>
    </xf>
    <xf numFmtId="180" fontId="7" fillId="5" borderId="19" xfId="3" applyNumberFormat="1" applyFont="1" applyFill="1" applyBorder="1" applyAlignment="1">
      <alignment horizontal="center" vertical="center"/>
    </xf>
    <xf numFmtId="180" fontId="7" fillId="5" borderId="16" xfId="3" applyNumberFormat="1" applyFont="1" applyFill="1" applyBorder="1" applyAlignment="1">
      <alignment horizontal="center" vertical="center"/>
    </xf>
    <xf numFmtId="0" fontId="7" fillId="4" borderId="18" xfId="3" applyFont="1" applyFill="1" applyBorder="1" applyAlignment="1">
      <alignment horizontal="center" vertical="center"/>
    </xf>
    <xf numFmtId="0" fontId="7" fillId="4" borderId="5" xfId="3" applyFont="1" applyFill="1" applyBorder="1" applyAlignment="1">
      <alignment horizontal="center" vertical="center"/>
    </xf>
    <xf numFmtId="0" fontId="7" fillId="0" borderId="15" xfId="3" applyNumberFormat="1" applyFont="1" applyFill="1" applyBorder="1" applyAlignment="1">
      <alignment horizontal="center" vertical="center"/>
    </xf>
    <xf numFmtId="0" fontId="7" fillId="0" borderId="9" xfId="3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8" borderId="23" xfId="0" applyFont="1" applyFill="1" applyBorder="1" applyAlignment="1">
      <alignment horizontal="center" vertical="center"/>
    </xf>
    <xf numFmtId="0" fontId="14" fillId="8" borderId="24" xfId="0" applyFont="1" applyFill="1" applyBorder="1" applyAlignment="1">
      <alignment horizontal="center" vertical="center"/>
    </xf>
    <xf numFmtId="0" fontId="14" fillId="8" borderId="21" xfId="0" applyFont="1" applyFill="1" applyBorder="1" applyAlignment="1">
      <alignment horizontal="center" vertical="center"/>
    </xf>
    <xf numFmtId="0" fontId="14" fillId="8" borderId="23" xfId="0" applyFont="1" applyFill="1" applyBorder="1" applyAlignment="1">
      <alignment horizontal="center" vertical="center" wrapText="1"/>
    </xf>
    <xf numFmtId="0" fontId="14" fillId="8" borderId="24" xfId="0" applyFont="1" applyFill="1" applyBorder="1" applyAlignment="1">
      <alignment horizontal="center" vertical="center" wrapText="1"/>
    </xf>
    <xf numFmtId="0" fontId="14" fillId="8" borderId="21" xfId="0" applyFont="1" applyFill="1" applyBorder="1" applyAlignment="1">
      <alignment horizontal="center" vertical="center" wrapText="1"/>
    </xf>
  </cellXfs>
  <cellStyles count="4">
    <cellStyle name="나쁨" xfId="2" builtinId="27"/>
    <cellStyle name="쉼표 [0]" xfId="1" builtinId="6"/>
    <cellStyle name="표준" xfId="0" builtinId="0"/>
    <cellStyle name="표준_광양항윈도우08년8월(080804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1_&#44305;&#50577;&#54637;&#44592;&#54637;&#54788;&#54889;(73)%20-%20&#45236;&#48512;&#508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집계표"/>
      <sheetName val="Schedule"/>
      <sheetName val="기항통계"/>
      <sheetName val="IN&amp;OUT(내부)"/>
      <sheetName val="방향(DB)"/>
      <sheetName val="방향(횡)"/>
      <sheetName val="Port code(내부)"/>
      <sheetName val="Liner code(내부)"/>
    </sheetNames>
    <sheetDataSet>
      <sheetData sheetId="0"/>
      <sheetData sheetId="1"/>
      <sheetData sheetId="2"/>
      <sheetData sheetId="3"/>
      <sheetData sheetId="4">
        <row r="2">
          <cell r="H2" t="str">
            <v>말레이시아</v>
          </cell>
          <cell r="I2">
            <v>7</v>
          </cell>
        </row>
        <row r="3">
          <cell r="H3" t="str">
            <v>베트남</v>
          </cell>
          <cell r="I3">
            <v>3</v>
          </cell>
        </row>
        <row r="4">
          <cell r="H4" t="str">
            <v>싱가폴</v>
          </cell>
          <cell r="I4">
            <v>1</v>
          </cell>
        </row>
        <row r="5">
          <cell r="H5" t="str">
            <v>인도네시아</v>
          </cell>
          <cell r="I5">
            <v>2</v>
          </cell>
        </row>
        <row r="6">
          <cell r="H6" t="str">
            <v>캄보디아</v>
          </cell>
          <cell r="I6">
            <v>0</v>
          </cell>
        </row>
        <row r="7">
          <cell r="H7" t="str">
            <v>태국</v>
          </cell>
          <cell r="I7">
            <v>2</v>
          </cell>
        </row>
        <row r="8">
          <cell r="H8" t="str">
            <v>필리핀</v>
          </cell>
          <cell r="I8">
            <v>3</v>
          </cell>
        </row>
        <row r="9">
          <cell r="H9" t="str">
            <v>대만</v>
          </cell>
          <cell r="I9">
            <v>4</v>
          </cell>
        </row>
        <row r="10">
          <cell r="H10" t="str">
            <v>대한민국</v>
          </cell>
          <cell r="I10">
            <v>7</v>
          </cell>
        </row>
        <row r="11">
          <cell r="H11" t="str">
            <v>일본</v>
          </cell>
          <cell r="I11">
            <v>30</v>
          </cell>
        </row>
        <row r="12">
          <cell r="H12" t="str">
            <v>중국</v>
          </cell>
          <cell r="I12">
            <v>21</v>
          </cell>
        </row>
        <row r="13">
          <cell r="H13" t="str">
            <v>러시아</v>
          </cell>
          <cell r="I13">
            <v>3</v>
          </cell>
        </row>
        <row r="14">
          <cell r="H14" t="str">
            <v>미국</v>
          </cell>
          <cell r="I14">
            <v>2</v>
          </cell>
        </row>
        <row r="15">
          <cell r="H15" t="str">
            <v>캐나다</v>
          </cell>
          <cell r="I15">
            <v>2</v>
          </cell>
        </row>
        <row r="16">
          <cell r="H16" t="str">
            <v>스페인</v>
          </cell>
          <cell r="I16">
            <v>1</v>
          </cell>
        </row>
        <row r="17">
          <cell r="H17" t="str">
            <v>네덜란드</v>
          </cell>
          <cell r="I17">
            <v>0</v>
          </cell>
        </row>
        <row r="18">
          <cell r="H18" t="str">
            <v>덴마크</v>
          </cell>
          <cell r="I18">
            <v>0</v>
          </cell>
        </row>
        <row r="19">
          <cell r="H19" t="str">
            <v>독일</v>
          </cell>
          <cell r="I19">
            <v>1</v>
          </cell>
        </row>
        <row r="20">
          <cell r="H20" t="str">
            <v>영국</v>
          </cell>
          <cell r="I20">
            <v>0</v>
          </cell>
        </row>
        <row r="21">
          <cell r="H21" t="str">
            <v>이집트</v>
          </cell>
          <cell r="I21">
            <v>0</v>
          </cell>
        </row>
        <row r="22">
          <cell r="H22" t="str">
            <v>폴란드</v>
          </cell>
          <cell r="I22">
            <v>1</v>
          </cell>
        </row>
        <row r="23">
          <cell r="H23" t="str">
            <v>프랑스</v>
          </cell>
          <cell r="I23">
            <v>0</v>
          </cell>
        </row>
        <row r="24">
          <cell r="H24" t="str">
            <v>멕시코</v>
          </cell>
          <cell r="I24">
            <v>0</v>
          </cell>
        </row>
        <row r="25">
          <cell r="H25" t="str">
            <v>칠레</v>
          </cell>
          <cell r="I25">
            <v>0</v>
          </cell>
        </row>
        <row r="26">
          <cell r="H26" t="str">
            <v>콜롬비아</v>
          </cell>
          <cell r="I26">
            <v>0</v>
          </cell>
        </row>
        <row r="27">
          <cell r="H27" t="str">
            <v>파나마</v>
          </cell>
          <cell r="I27">
            <v>0</v>
          </cell>
        </row>
        <row r="28">
          <cell r="H28" t="str">
            <v>페루</v>
          </cell>
          <cell r="I28">
            <v>0</v>
          </cell>
        </row>
        <row r="29">
          <cell r="H29" t="str">
            <v>뉴질랜드</v>
          </cell>
          <cell r="I29">
            <v>0</v>
          </cell>
        </row>
        <row r="30">
          <cell r="H30" t="str">
            <v>UAE</v>
          </cell>
          <cell r="I30">
            <v>1</v>
          </cell>
        </row>
        <row r="31">
          <cell r="H31" t="str">
            <v>바레인</v>
          </cell>
          <cell r="I31">
            <v>0</v>
          </cell>
        </row>
        <row r="32">
          <cell r="H32" t="str">
            <v>사우디아라비아</v>
          </cell>
          <cell r="I32">
            <v>1</v>
          </cell>
        </row>
        <row r="33">
          <cell r="H33" t="str">
            <v>스리랑카</v>
          </cell>
          <cell r="I33">
            <v>1</v>
          </cell>
        </row>
        <row r="34">
          <cell r="H34" t="str">
            <v>이란</v>
          </cell>
          <cell r="I34">
            <v>0</v>
          </cell>
        </row>
        <row r="35">
          <cell r="H35" t="str">
            <v>인도</v>
          </cell>
          <cell r="I35">
            <v>5</v>
          </cell>
        </row>
        <row r="36">
          <cell r="H36" t="str">
            <v>파키스탄</v>
          </cell>
          <cell r="I36">
            <v>1</v>
          </cell>
        </row>
        <row r="37">
          <cell r="H37" t="str">
            <v>카타르</v>
          </cell>
          <cell r="I37">
            <v>1</v>
          </cell>
        </row>
        <row r="38">
          <cell r="H38" t="str">
            <v>오만</v>
          </cell>
          <cell r="I38">
            <v>1</v>
          </cell>
        </row>
        <row r="39">
          <cell r="H39" t="str">
            <v>토고</v>
          </cell>
          <cell r="I39">
            <v>1</v>
          </cell>
        </row>
        <row r="40">
          <cell r="H40" t="str">
            <v>남아공</v>
          </cell>
          <cell r="I40">
            <v>1</v>
          </cell>
        </row>
        <row r="41">
          <cell r="H41" t="str">
            <v>모리셔스</v>
          </cell>
          <cell r="I41">
            <v>1</v>
          </cell>
        </row>
        <row r="42">
          <cell r="H42" t="str">
            <v>미얀마</v>
          </cell>
          <cell r="I42">
            <v>2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63"/>
  <sheetViews>
    <sheetView view="pageBreakPreview" zoomScale="55" zoomScaleNormal="55" zoomScaleSheetLayoutView="55" workbookViewId="0">
      <selection activeCell="N35" sqref="N35"/>
    </sheetView>
  </sheetViews>
  <sheetFormatPr defaultColWidth="10.109375" defaultRowHeight="13.5" x14ac:dyDescent="0.15"/>
  <cols>
    <col min="1" max="1" width="10.109375" style="1"/>
    <col min="2" max="2" width="22.109375" style="1" customWidth="1"/>
    <col min="3" max="3" width="10.44140625" style="1" customWidth="1"/>
    <col min="4" max="4" width="14.88671875" style="1" customWidth="1"/>
    <col min="5" max="5" width="4.88671875" style="1" customWidth="1"/>
    <col min="6" max="6" width="33.33203125" style="1" customWidth="1"/>
    <col min="7" max="7" width="10.77734375" style="1" customWidth="1"/>
    <col min="8" max="8" width="10.109375" style="1" customWidth="1"/>
    <col min="9" max="10" width="15.6640625" style="1" customWidth="1"/>
    <col min="11" max="11" width="4.88671875" style="1" customWidth="1"/>
    <col min="12" max="12" width="16.5546875" style="1" customWidth="1"/>
    <col min="13" max="13" width="12.5546875" style="1" customWidth="1"/>
    <col min="14" max="16384" width="10.109375" style="1"/>
  </cols>
  <sheetData>
    <row r="1" spans="2:13" ht="46.5" x14ac:dyDescent="0.15">
      <c r="B1" s="231" t="s">
        <v>0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2:13" ht="18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s="4" customFormat="1" ht="27" customHeight="1" thickBot="1" x14ac:dyDescent="0.2">
      <c r="B3" s="230" t="s">
        <v>1</v>
      </c>
      <c r="C3" s="230"/>
      <c r="D3" s="230"/>
      <c r="E3" s="3"/>
      <c r="F3" s="230" t="s">
        <v>2</v>
      </c>
      <c r="G3" s="230"/>
      <c r="H3" s="230"/>
      <c r="I3" s="230"/>
      <c r="J3" s="230"/>
      <c r="K3" s="3"/>
      <c r="L3" s="232" t="s">
        <v>3</v>
      </c>
      <c r="M3" s="232"/>
    </row>
    <row r="4" spans="2:13" s="4" customFormat="1" ht="39" x14ac:dyDescent="0.15">
      <c r="B4" s="5" t="s">
        <v>4</v>
      </c>
      <c r="C4" s="6" t="s">
        <v>5</v>
      </c>
      <c r="D4" s="7" t="s">
        <v>6</v>
      </c>
      <c r="E4" s="3"/>
      <c r="F4" s="5" t="s">
        <v>7</v>
      </c>
      <c r="G4" s="8" t="s">
        <v>8</v>
      </c>
      <c r="H4" s="6" t="s">
        <v>9</v>
      </c>
      <c r="I4" s="6" t="s">
        <v>10</v>
      </c>
      <c r="J4" s="9" t="s">
        <v>11</v>
      </c>
      <c r="K4" s="3"/>
      <c r="L4" s="5" t="s">
        <v>12</v>
      </c>
      <c r="M4" s="7" t="s">
        <v>13</v>
      </c>
    </row>
    <row r="5" spans="2:13" s="4" customFormat="1" ht="27" customHeight="1" x14ac:dyDescent="0.15">
      <c r="B5" s="10" t="s">
        <v>14</v>
      </c>
      <c r="C5" s="11">
        <f>Schedule!F80</f>
        <v>23.5</v>
      </c>
      <c r="D5" s="12">
        <f>Schedule!G80</f>
        <v>23.5</v>
      </c>
      <c r="E5" s="3"/>
      <c r="F5" s="13" t="s">
        <v>15</v>
      </c>
      <c r="G5" s="14" t="s">
        <v>16</v>
      </c>
      <c r="H5" s="15" t="s">
        <v>17</v>
      </c>
      <c r="I5" s="15">
        <f>(COUNTIF(Schedule!$E:$E,F5))</f>
        <v>6</v>
      </c>
      <c r="J5" s="16">
        <f>(COUNTIF(Schedule!$H$3:$M$76,G5))</f>
        <v>6</v>
      </c>
      <c r="K5" s="3"/>
      <c r="L5" s="17" t="s">
        <v>18</v>
      </c>
      <c r="M5" s="18">
        <f>COUNT(C14:C52)-COUNTIF(C14:C52,0)</f>
        <v>27</v>
      </c>
    </row>
    <row r="6" spans="2:13" s="4" customFormat="1" ht="27" customHeight="1" x14ac:dyDescent="0.15">
      <c r="B6" s="10" t="s">
        <v>19</v>
      </c>
      <c r="C6" s="11">
        <f>Schedule!F81</f>
        <v>22</v>
      </c>
      <c r="D6" s="12">
        <f>Schedule!G81</f>
        <v>22</v>
      </c>
      <c r="E6" s="3"/>
      <c r="F6" s="13" t="s">
        <v>20</v>
      </c>
      <c r="G6" s="14" t="s">
        <v>21</v>
      </c>
      <c r="H6" s="15" t="s">
        <v>17</v>
      </c>
      <c r="I6" s="15">
        <f>(COUNTIF(Schedule!$E:$E,F6))-0.5</f>
        <v>13.5</v>
      </c>
      <c r="J6" s="16">
        <f>(COUNTIF(Schedule!$H$3:$M$76,G6))-0.5</f>
        <v>24.5</v>
      </c>
      <c r="K6" s="3"/>
      <c r="L6" s="17" t="s">
        <v>22</v>
      </c>
      <c r="M6" s="19">
        <f>C53</f>
        <v>106</v>
      </c>
    </row>
    <row r="7" spans="2:13" s="4" customFormat="1" ht="27" customHeight="1" x14ac:dyDescent="0.15">
      <c r="B7" s="10" t="s">
        <v>23</v>
      </c>
      <c r="C7" s="11">
        <f>Schedule!F82</f>
        <v>27.5</v>
      </c>
      <c r="D7" s="12">
        <f>Schedule!G82</f>
        <v>27.5</v>
      </c>
      <c r="E7" s="3"/>
      <c r="F7" s="13" t="s">
        <v>24</v>
      </c>
      <c r="G7" s="14" t="s">
        <v>25</v>
      </c>
      <c r="H7" s="15" t="s">
        <v>26</v>
      </c>
      <c r="I7" s="15">
        <f>(COUNTIF(Schedule!$E:$E,F7))</f>
        <v>2</v>
      </c>
      <c r="J7" s="16">
        <f>(COUNTIF(Schedule!$H$3:$M$76,G7))</f>
        <v>10</v>
      </c>
      <c r="K7" s="3"/>
      <c r="L7" s="17" t="s">
        <v>27</v>
      </c>
      <c r="M7" s="20">
        <f>SUM(M8:M9)</f>
        <v>33</v>
      </c>
    </row>
    <row r="8" spans="2:13" s="4" customFormat="1" ht="27" customHeight="1" thickBot="1" x14ac:dyDescent="0.2">
      <c r="B8" s="233" t="s">
        <v>28</v>
      </c>
      <c r="C8" s="234"/>
      <c r="D8" s="21">
        <f>SUM(D5:D7)</f>
        <v>73</v>
      </c>
      <c r="E8" s="3"/>
      <c r="F8" s="13" t="s">
        <v>29</v>
      </c>
      <c r="G8" s="14" t="s">
        <v>30</v>
      </c>
      <c r="H8" s="15" t="s">
        <v>31</v>
      </c>
      <c r="I8" s="15">
        <f>(COUNTIF(Schedule!$E:$E,F8))</f>
        <v>6</v>
      </c>
      <c r="J8" s="16">
        <f>(COUNTIF(Schedule!$H$3:$M$76,G8))</f>
        <v>7</v>
      </c>
      <c r="K8" s="3"/>
      <c r="L8" s="22" t="s">
        <v>17</v>
      </c>
      <c r="M8" s="23">
        <f>COUNTIF($H$5:$H$39,L8)-COUNTIF(J5:J16,0)</f>
        <v>12</v>
      </c>
    </row>
    <row r="9" spans="2:13" s="4" customFormat="1" ht="27" customHeight="1" x14ac:dyDescent="0.15">
      <c r="E9" s="3"/>
      <c r="F9" s="13" t="s">
        <v>32</v>
      </c>
      <c r="G9" s="14" t="s">
        <v>33</v>
      </c>
      <c r="H9" s="15" t="s">
        <v>17</v>
      </c>
      <c r="I9" s="15">
        <f>(COUNTIF(Schedule!$E:$E,F9))</f>
        <v>9</v>
      </c>
      <c r="J9" s="16">
        <f>(COUNTIF(Schedule!$H$3:$M$76,G9))</f>
        <v>17</v>
      </c>
      <c r="K9" s="3"/>
      <c r="L9" s="22" t="s">
        <v>34</v>
      </c>
      <c r="M9" s="23">
        <f>COUNTIF($H$5:$H$39,L9)-COUNTIF(J17:J39,0)</f>
        <v>21</v>
      </c>
    </row>
    <row r="10" spans="2:13" s="4" customFormat="1" ht="27" customHeight="1" thickBot="1" x14ac:dyDescent="0.2">
      <c r="E10" s="3"/>
      <c r="F10" s="13" t="s">
        <v>35</v>
      </c>
      <c r="G10" s="14" t="s">
        <v>36</v>
      </c>
      <c r="H10" s="15" t="s">
        <v>17</v>
      </c>
      <c r="I10" s="15">
        <f>(COUNTIF(Schedule!$E:$E,F10))</f>
        <v>5</v>
      </c>
      <c r="J10" s="16">
        <f>(COUNTIF(Schedule!$H$3:$M$76,G10))</f>
        <v>8</v>
      </c>
      <c r="K10" s="3"/>
      <c r="L10" s="24" t="s">
        <v>37</v>
      </c>
      <c r="M10" s="25">
        <f>Schedule!AQ77</f>
        <v>228</v>
      </c>
    </row>
    <row r="11" spans="2:13" s="4" customFormat="1" ht="27" customHeight="1" x14ac:dyDescent="0.15">
      <c r="E11" s="3"/>
      <c r="F11" s="13" t="s">
        <v>38</v>
      </c>
      <c r="G11" s="14" t="s">
        <v>39</v>
      </c>
      <c r="H11" s="15" t="s">
        <v>17</v>
      </c>
      <c r="I11" s="15">
        <f>(COUNTIF(Schedule!$E:$E,F11))</f>
        <v>6</v>
      </c>
      <c r="J11" s="16">
        <f>(COUNTIF(Schedule!$H$3:$M$76,G11))</f>
        <v>12</v>
      </c>
      <c r="K11" s="3"/>
    </row>
    <row r="12" spans="2:13" s="4" customFormat="1" ht="27" customHeight="1" thickBot="1" x14ac:dyDescent="0.2">
      <c r="B12" s="230" t="s">
        <v>40</v>
      </c>
      <c r="C12" s="230"/>
      <c r="D12" s="230"/>
      <c r="E12" s="3"/>
      <c r="F12" s="13" t="s">
        <v>41</v>
      </c>
      <c r="G12" s="14" t="s">
        <v>42</v>
      </c>
      <c r="H12" s="15" t="s">
        <v>43</v>
      </c>
      <c r="I12" s="15">
        <f>(COUNTIF(Schedule!$E:$E,F12))</f>
        <v>2</v>
      </c>
      <c r="J12" s="16">
        <f>(COUNTIF(Schedule!$H$3:$M$76,G12))</f>
        <v>3</v>
      </c>
      <c r="K12" s="3"/>
      <c r="L12" s="230" t="s">
        <v>44</v>
      </c>
      <c r="M12" s="230"/>
    </row>
    <row r="13" spans="2:13" s="4" customFormat="1" ht="27" customHeight="1" x14ac:dyDescent="0.15">
      <c r="B13" s="5" t="s">
        <v>45</v>
      </c>
      <c r="C13" s="6" t="s">
        <v>46</v>
      </c>
      <c r="D13" s="7" t="s">
        <v>47</v>
      </c>
      <c r="E13" s="3"/>
      <c r="F13" s="13" t="s">
        <v>48</v>
      </c>
      <c r="G13" s="14" t="s">
        <v>49</v>
      </c>
      <c r="H13" s="15" t="s">
        <v>50</v>
      </c>
      <c r="I13" s="15">
        <f>(COUNTIF(Schedule!$E:$E,F13))-0.5</f>
        <v>1.5</v>
      </c>
      <c r="J13" s="16">
        <f>(COUNTIF(Schedule!$H$3:$M$76,G13))-0.5</f>
        <v>3.5</v>
      </c>
      <c r="K13" s="3"/>
      <c r="L13" s="5" t="s">
        <v>51</v>
      </c>
      <c r="M13" s="7" t="s">
        <v>52</v>
      </c>
    </row>
    <row r="14" spans="2:13" s="4" customFormat="1" ht="31.5" customHeight="1" x14ac:dyDescent="0.15">
      <c r="B14" s="26" t="s">
        <v>53</v>
      </c>
      <c r="C14" s="27">
        <f>VLOOKUP(B14,'[1]방향(DB)'!$H$2:$I$42,2,FALSE)</f>
        <v>7</v>
      </c>
      <c r="D14" s="28"/>
      <c r="E14" s="3"/>
      <c r="F14" s="13" t="s">
        <v>54</v>
      </c>
      <c r="G14" s="14" t="s">
        <v>55</v>
      </c>
      <c r="H14" s="15" t="s">
        <v>17</v>
      </c>
      <c r="I14" s="15">
        <f>(COUNTIF(Schedule!$E:$E,F14))</f>
        <v>1</v>
      </c>
      <c r="J14" s="16">
        <f>(COUNTIF(Schedule!$H$3:$M$76,G14))</f>
        <v>4</v>
      </c>
      <c r="K14" s="3"/>
      <c r="L14" s="13" t="s">
        <v>56</v>
      </c>
      <c r="M14" s="29">
        <f>COUNTIF(Schedule!$AO:$AO,L14)</f>
        <v>13</v>
      </c>
    </row>
    <row r="15" spans="2:13" s="4" customFormat="1" ht="27" customHeight="1" x14ac:dyDescent="0.15">
      <c r="B15" s="26" t="s">
        <v>57</v>
      </c>
      <c r="C15" s="27">
        <f>VLOOKUP(B15,'[1]방향(DB)'!$H$2:$I$42,2,FALSE)</f>
        <v>3</v>
      </c>
      <c r="D15" s="28"/>
      <c r="E15" s="3"/>
      <c r="F15" s="13" t="s">
        <v>58</v>
      </c>
      <c r="G15" s="14" t="s">
        <v>59</v>
      </c>
      <c r="H15" s="15" t="s">
        <v>43</v>
      </c>
      <c r="I15" s="15">
        <f>(COUNTIF(Schedule!$E:$E,F15))</f>
        <v>0</v>
      </c>
      <c r="J15" s="16">
        <f>(COUNTIF(Schedule!$H$3:$M$76,G15))</f>
        <v>4</v>
      </c>
      <c r="K15" s="3"/>
      <c r="L15" s="13" t="s">
        <v>60</v>
      </c>
      <c r="M15" s="29">
        <f>COUNTIF(Schedule!$AO:$AO,L15)</f>
        <v>3</v>
      </c>
    </row>
    <row r="16" spans="2:13" s="4" customFormat="1" ht="27" customHeight="1" x14ac:dyDescent="0.15">
      <c r="B16" s="26" t="s">
        <v>61</v>
      </c>
      <c r="C16" s="27">
        <f>VLOOKUP(B16,'[1]방향(DB)'!$H$2:$I$42,2,FALSE)</f>
        <v>1</v>
      </c>
      <c r="D16" s="30"/>
      <c r="E16" s="3"/>
      <c r="F16" s="17" t="s">
        <v>62</v>
      </c>
      <c r="G16" s="31" t="s">
        <v>63</v>
      </c>
      <c r="H16" s="32" t="s">
        <v>17</v>
      </c>
      <c r="I16" s="15">
        <f>(COUNTIF(Schedule!$E:$E,F16))</f>
        <v>0</v>
      </c>
      <c r="J16" s="16">
        <f>(COUNTIF(Schedule!$H$3:$M$76,G16))</f>
        <v>1</v>
      </c>
      <c r="K16" s="3"/>
      <c r="L16" s="13" t="s">
        <v>64</v>
      </c>
      <c r="M16" s="29">
        <f>COUNTIF(Schedule!$AO:$AO,L16)</f>
        <v>8</v>
      </c>
    </row>
    <row r="17" spans="2:13" s="4" customFormat="1" ht="27" customHeight="1" x14ac:dyDescent="0.15">
      <c r="B17" s="26" t="s">
        <v>65</v>
      </c>
      <c r="C17" s="27">
        <f>VLOOKUP(B17,'[1]방향(DB)'!$H$2:$I$42,2,FALSE)</f>
        <v>2</v>
      </c>
      <c r="D17" s="28"/>
      <c r="E17" s="3"/>
      <c r="F17" s="33" t="s">
        <v>66</v>
      </c>
      <c r="G17" s="34" t="s">
        <v>67</v>
      </c>
      <c r="H17" s="35" t="s">
        <v>68</v>
      </c>
      <c r="I17" s="35">
        <f>((COUNTIF(Schedule!$E:$E,F17))*1)</f>
        <v>4</v>
      </c>
      <c r="J17" s="16">
        <f>(COUNTIF(Schedule!$H$3:$M$76,G17))</f>
        <v>4</v>
      </c>
      <c r="K17" s="3"/>
      <c r="L17" s="13" t="s">
        <v>69</v>
      </c>
      <c r="M17" s="29">
        <f>COUNTIF(Schedule!$AO:$AO,L17)</f>
        <v>12</v>
      </c>
    </row>
    <row r="18" spans="2:13" s="4" customFormat="1" ht="27" customHeight="1" x14ac:dyDescent="0.15">
      <c r="B18" s="26" t="s">
        <v>70</v>
      </c>
      <c r="C18" s="27">
        <f>VLOOKUP(B18,'[1]방향(DB)'!$H$2:$I$42,2,FALSE)</f>
        <v>2</v>
      </c>
      <c r="D18" s="28"/>
      <c r="E18" s="3"/>
      <c r="F18" s="33" t="s">
        <v>71</v>
      </c>
      <c r="G18" s="34" t="s">
        <v>72</v>
      </c>
      <c r="H18" s="35" t="s">
        <v>73</v>
      </c>
      <c r="I18" s="35">
        <f>((COUNTIF(Schedule!$E:$E,F18))*1)</f>
        <v>0</v>
      </c>
      <c r="J18" s="16">
        <f>(COUNTIF(Schedule!$H$3:$M$76,G18))</f>
        <v>2</v>
      </c>
      <c r="K18" s="3"/>
      <c r="L18" s="13" t="s">
        <v>74</v>
      </c>
      <c r="M18" s="29">
        <f>COUNTIF(Schedule!$AO:$AO,L18)-0.5</f>
        <v>14.5</v>
      </c>
    </row>
    <row r="19" spans="2:13" s="4" customFormat="1" ht="27" customHeight="1" x14ac:dyDescent="0.15">
      <c r="B19" s="26" t="s">
        <v>75</v>
      </c>
      <c r="C19" s="27">
        <f>VLOOKUP(B19,'[1]방향(DB)'!$H$2:$I$42,2,FALSE)</f>
        <v>3</v>
      </c>
      <c r="D19" s="28"/>
      <c r="E19" s="3"/>
      <c r="F19" s="33" t="s">
        <v>76</v>
      </c>
      <c r="G19" s="36" t="s">
        <v>76</v>
      </c>
      <c r="H19" s="35" t="s">
        <v>34</v>
      </c>
      <c r="I19" s="35">
        <f>((COUNTIF(Schedule!$E:$E,F19))*1)</f>
        <v>0</v>
      </c>
      <c r="J19" s="16">
        <f>(COUNTIF(Schedule!$H$3:$M$76,G19))</f>
        <v>2</v>
      </c>
      <c r="K19" s="3"/>
      <c r="L19" s="13" t="s">
        <v>77</v>
      </c>
      <c r="M19" s="29">
        <f>COUNTIF(Schedule!$AO:$AO,L19)-0.5</f>
        <v>14.5</v>
      </c>
    </row>
    <row r="20" spans="2:13" s="4" customFormat="1" ht="27" customHeight="1" x14ac:dyDescent="0.15">
      <c r="B20" s="26" t="s">
        <v>78</v>
      </c>
      <c r="C20" s="27">
        <f>VLOOKUP(B20,'[1]방향(DB)'!$H$2:$I$42,2,FALSE)</f>
        <v>2</v>
      </c>
      <c r="D20" s="28"/>
      <c r="E20" s="3"/>
      <c r="F20" s="33" t="s">
        <v>79</v>
      </c>
      <c r="G20" s="36" t="s">
        <v>80</v>
      </c>
      <c r="H20" s="35" t="s">
        <v>73</v>
      </c>
      <c r="I20" s="35">
        <f>((COUNTIF(Schedule!$E:$E,F20))*1)</f>
        <v>1</v>
      </c>
      <c r="J20" s="16">
        <f>(COUNTIF(Schedule!$H$3:$M$76,G20))</f>
        <v>1</v>
      </c>
      <c r="K20" s="3"/>
      <c r="L20" s="13" t="s">
        <v>81</v>
      </c>
      <c r="M20" s="29">
        <f>COUNTIF(Schedule!$AO:$AO,L20)</f>
        <v>8</v>
      </c>
    </row>
    <row r="21" spans="2:13" s="4" customFormat="1" ht="27" customHeight="1" thickBot="1" x14ac:dyDescent="0.2">
      <c r="B21" s="26" t="s">
        <v>82</v>
      </c>
      <c r="C21" s="27">
        <f>VLOOKUP(B21,'[1]방향(DB)'!$H$2:$I$42,2,FALSE)</f>
        <v>0</v>
      </c>
      <c r="D21" s="28"/>
      <c r="E21" s="3"/>
      <c r="F21" s="33" t="s">
        <v>83</v>
      </c>
      <c r="G21" s="36" t="s">
        <v>84</v>
      </c>
      <c r="H21" s="35" t="s">
        <v>34</v>
      </c>
      <c r="I21" s="35">
        <f>((COUNTIF(Schedule!$E:$E,F21))*1)</f>
        <v>3</v>
      </c>
      <c r="J21" s="16">
        <f>(COUNTIF(Schedule!$H$3:$M$76,G21))</f>
        <v>3</v>
      </c>
      <c r="K21" s="3"/>
      <c r="L21" s="37" t="s">
        <v>85</v>
      </c>
      <c r="M21" s="38">
        <f>SUM(M14:M20)</f>
        <v>73</v>
      </c>
    </row>
    <row r="22" spans="2:13" s="4" customFormat="1" ht="27" customHeight="1" x14ac:dyDescent="0.15">
      <c r="B22" s="26" t="s">
        <v>86</v>
      </c>
      <c r="C22" s="27">
        <f>VLOOKUP(B22,'[1]방향(DB)'!$H$2:$I$42,2,FALSE)</f>
        <v>4</v>
      </c>
      <c r="D22" s="28"/>
      <c r="E22" s="3"/>
      <c r="F22" s="33" t="s">
        <v>87</v>
      </c>
      <c r="G22" s="36" t="s">
        <v>88</v>
      </c>
      <c r="H22" s="35" t="s">
        <v>89</v>
      </c>
      <c r="I22" s="35">
        <f>((COUNTIF(Schedule!$E:$E,F22))*1)</f>
        <v>2</v>
      </c>
      <c r="J22" s="16">
        <f>(COUNTIF(Schedule!$H$3:$M$76,G22))</f>
        <v>3</v>
      </c>
      <c r="K22" s="3"/>
    </row>
    <row r="23" spans="2:13" s="4" customFormat="1" ht="27" customHeight="1" x14ac:dyDescent="0.15">
      <c r="B23" s="26" t="s">
        <v>90</v>
      </c>
      <c r="C23" s="27">
        <f>VLOOKUP(B23,'[1]방향(DB)'!$H$2:$I$42,2,FALSE)</f>
        <v>7</v>
      </c>
      <c r="D23" s="28"/>
      <c r="E23" s="3"/>
      <c r="F23" s="33" t="s">
        <v>91</v>
      </c>
      <c r="G23" s="36" t="s">
        <v>92</v>
      </c>
      <c r="H23" s="35" t="s">
        <v>93</v>
      </c>
      <c r="I23" s="35">
        <f>((COUNTIF(Schedule!$E:$E,F23))*1)</f>
        <v>5</v>
      </c>
      <c r="J23" s="16">
        <f>(COUNTIF(Schedule!$H$3:$M$76,G23))</f>
        <v>5</v>
      </c>
      <c r="K23" s="3"/>
    </row>
    <row r="24" spans="2:13" s="4" customFormat="1" ht="27" customHeight="1" x14ac:dyDescent="0.15">
      <c r="B24" s="26" t="s">
        <v>94</v>
      </c>
      <c r="C24" s="27">
        <f>VLOOKUP(B24,'[1]방향(DB)'!$H$2:$I$42,2,FALSE)</f>
        <v>30</v>
      </c>
      <c r="D24" s="28"/>
      <c r="E24" s="3"/>
      <c r="F24" s="33" t="s">
        <v>95</v>
      </c>
      <c r="G24" s="36" t="s">
        <v>96</v>
      </c>
      <c r="H24" s="35" t="s">
        <v>73</v>
      </c>
      <c r="I24" s="35">
        <f>((COUNTIF(Schedule!$E:$E,F24))*1)</f>
        <v>2</v>
      </c>
      <c r="J24" s="16">
        <f>(COUNTIF(Schedule!$H$3:$M$76,G24))</f>
        <v>6</v>
      </c>
      <c r="K24" s="3"/>
      <c r="L24" s="39"/>
    </row>
    <row r="25" spans="2:13" s="4" customFormat="1" ht="27" customHeight="1" x14ac:dyDescent="0.15">
      <c r="B25" s="26" t="s">
        <v>97</v>
      </c>
      <c r="C25" s="27">
        <f>VLOOKUP(B25,'[1]방향(DB)'!$H$2:$I$42,2,FALSE)</f>
        <v>21</v>
      </c>
      <c r="D25" s="28"/>
      <c r="E25" s="3"/>
      <c r="F25" s="33" t="s">
        <v>98</v>
      </c>
      <c r="G25" s="36" t="s">
        <v>99</v>
      </c>
      <c r="H25" s="35" t="s">
        <v>89</v>
      </c>
      <c r="I25" s="35">
        <f>((COUNTIF(Schedule!$E:$E,F25))*1)</f>
        <v>0</v>
      </c>
      <c r="J25" s="16">
        <f>(COUNTIF(Schedule!$H$3:$M$76,G25))</f>
        <v>1</v>
      </c>
      <c r="K25" s="3"/>
    </row>
    <row r="26" spans="2:13" s="4" customFormat="1" ht="27" customHeight="1" x14ac:dyDescent="0.15">
      <c r="B26" s="26" t="s">
        <v>100</v>
      </c>
      <c r="C26" s="27">
        <f>VLOOKUP(B26,'[1]방향(DB)'!$H$2:$I$42,2,FALSE)</f>
        <v>3</v>
      </c>
      <c r="D26" s="28"/>
      <c r="E26" s="3"/>
      <c r="F26" s="33" t="s">
        <v>101</v>
      </c>
      <c r="G26" s="36" t="s">
        <v>102</v>
      </c>
      <c r="H26" s="35" t="s">
        <v>34</v>
      </c>
      <c r="I26" s="35">
        <f>((COUNTIF(Schedule!$E:$E,F26))*1)</f>
        <v>1</v>
      </c>
      <c r="J26" s="16">
        <f>(COUNTIF(Schedule!$H$3:$M$76,G26))</f>
        <v>2</v>
      </c>
      <c r="K26" s="3"/>
    </row>
    <row r="27" spans="2:13" s="4" customFormat="1" ht="27" customHeight="1" x14ac:dyDescent="0.15">
      <c r="B27" s="26" t="s">
        <v>103</v>
      </c>
      <c r="C27" s="27">
        <f>VLOOKUP(B27,'[1]방향(DB)'!$H$2:$I$42,2,FALSE)</f>
        <v>2</v>
      </c>
      <c r="D27" s="28"/>
      <c r="E27" s="3"/>
      <c r="F27" s="33" t="s">
        <v>104</v>
      </c>
      <c r="G27" s="36" t="s">
        <v>105</v>
      </c>
      <c r="H27" s="35" t="s">
        <v>106</v>
      </c>
      <c r="I27" s="35">
        <f>((COUNTIF(Schedule!$E:$E,F27))*1)</f>
        <v>1</v>
      </c>
      <c r="J27" s="16">
        <f>(COUNTIF(Schedule!$H$3:$M$76,G27))</f>
        <v>1</v>
      </c>
      <c r="K27" s="3"/>
    </row>
    <row r="28" spans="2:13" s="4" customFormat="1" ht="27" customHeight="1" x14ac:dyDescent="0.15">
      <c r="B28" s="26" t="s">
        <v>107</v>
      </c>
      <c r="C28" s="27">
        <f>VLOOKUP(B28,'[1]방향(DB)'!$H$2:$I$42,2,FALSE)</f>
        <v>2</v>
      </c>
      <c r="D28" s="28"/>
      <c r="E28" s="3"/>
      <c r="F28" s="33" t="s">
        <v>108</v>
      </c>
      <c r="G28" s="36" t="s">
        <v>109</v>
      </c>
      <c r="H28" s="35" t="s">
        <v>34</v>
      </c>
      <c r="I28" s="35">
        <f>((COUNTIF(Schedule!$E:$E,F28))*1)</f>
        <v>1</v>
      </c>
      <c r="J28" s="16">
        <f>(COUNTIF(Schedule!$H$3:$M$76,G28))</f>
        <v>1</v>
      </c>
      <c r="K28" s="3"/>
    </row>
    <row r="29" spans="2:13" s="4" customFormat="1" ht="27" customHeight="1" x14ac:dyDescent="0.15">
      <c r="B29" s="26" t="s">
        <v>110</v>
      </c>
      <c r="C29" s="27">
        <f>VLOOKUP(B29,'[1]방향(DB)'!$H$2:$I$42,2,FALSE)</f>
        <v>1</v>
      </c>
      <c r="D29" s="28"/>
      <c r="E29" s="3"/>
      <c r="F29" s="33" t="s">
        <v>111</v>
      </c>
      <c r="G29" s="36" t="s">
        <v>111</v>
      </c>
      <c r="H29" s="35" t="s">
        <v>34</v>
      </c>
      <c r="I29" s="35">
        <f>((COUNTIF(Schedule!$E:$E,F29))*1)</f>
        <v>0</v>
      </c>
      <c r="J29" s="16">
        <f>(COUNTIF(Schedule!$H$3:$M$76,G29))</f>
        <v>0</v>
      </c>
      <c r="K29" s="3"/>
    </row>
    <row r="30" spans="2:13" s="4" customFormat="1" ht="27" customHeight="1" x14ac:dyDescent="0.15">
      <c r="B30" s="26" t="s">
        <v>112</v>
      </c>
      <c r="C30" s="27">
        <f>VLOOKUP(B30,'[1]방향(DB)'!$H$2:$I$42,2,FALSE)</f>
        <v>1</v>
      </c>
      <c r="D30" s="28"/>
      <c r="E30" s="3"/>
      <c r="F30" s="33" t="s">
        <v>113</v>
      </c>
      <c r="G30" s="36" t="s">
        <v>114</v>
      </c>
      <c r="H30" s="35" t="s">
        <v>34</v>
      </c>
      <c r="I30" s="35">
        <f>((COUNTIF(Schedule!$E:$E,F30))*1)</f>
        <v>1</v>
      </c>
      <c r="J30" s="16">
        <f>(COUNTIF(Schedule!$H$3:$M$76,G30))</f>
        <v>2</v>
      </c>
      <c r="K30" s="3"/>
    </row>
    <row r="31" spans="2:13" s="4" customFormat="1" ht="27" customHeight="1" x14ac:dyDescent="0.15">
      <c r="B31" s="26" t="s">
        <v>115</v>
      </c>
      <c r="C31" s="27">
        <f>VLOOKUP(B31,'[1]방향(DB)'!$H$2:$I$42,2,FALSE)</f>
        <v>1</v>
      </c>
      <c r="D31" s="28"/>
      <c r="E31" s="3"/>
      <c r="F31" s="33" t="s">
        <v>116</v>
      </c>
      <c r="G31" s="36" t="s">
        <v>117</v>
      </c>
      <c r="H31" s="35" t="s">
        <v>34</v>
      </c>
      <c r="I31" s="35">
        <f>((COUNTIF(Schedule!$E:$E,F31))*1)</f>
        <v>0</v>
      </c>
      <c r="J31" s="16">
        <f>(COUNTIF(Schedule!$H$3:$M$76,G31))</f>
        <v>3</v>
      </c>
      <c r="K31" s="3"/>
    </row>
    <row r="32" spans="2:13" s="4" customFormat="1" ht="27" customHeight="1" x14ac:dyDescent="0.15">
      <c r="B32" s="26" t="s">
        <v>118</v>
      </c>
      <c r="C32" s="27">
        <f>VLOOKUP(B32,'[1]방향(DB)'!$H$2:$I$42,2,FALSE)</f>
        <v>0</v>
      </c>
      <c r="D32" s="28"/>
      <c r="E32" s="3"/>
      <c r="F32" s="33" t="s">
        <v>119</v>
      </c>
      <c r="G32" s="36" t="s">
        <v>120</v>
      </c>
      <c r="H32" s="35" t="s">
        <v>106</v>
      </c>
      <c r="I32" s="35">
        <f>((COUNTIF(Schedule!$E:$E,F32))*1)</f>
        <v>0</v>
      </c>
      <c r="J32" s="16">
        <f>(COUNTIF(Schedule!$H$3:$M$76,G32))</f>
        <v>2</v>
      </c>
      <c r="K32" s="3"/>
    </row>
    <row r="33" spans="2:13" s="4" customFormat="1" ht="27" customHeight="1" x14ac:dyDescent="0.15">
      <c r="B33" s="26" t="s">
        <v>121</v>
      </c>
      <c r="C33" s="27">
        <f>VLOOKUP(B33,'[1]방향(DB)'!$H$2:$I$42,2,FALSE)</f>
        <v>0</v>
      </c>
      <c r="D33" s="28"/>
      <c r="E33" s="3"/>
      <c r="F33" s="33" t="s">
        <v>122</v>
      </c>
      <c r="G33" s="36" t="s">
        <v>123</v>
      </c>
      <c r="H33" s="35" t="s">
        <v>73</v>
      </c>
      <c r="I33" s="35">
        <f>((COUNTIF(Schedule!$E:$E,F33))*1)</f>
        <v>0</v>
      </c>
      <c r="J33" s="16">
        <f>(COUNTIF(Schedule!$H$3:$M$76,G33))</f>
        <v>1</v>
      </c>
      <c r="K33" s="3"/>
    </row>
    <row r="34" spans="2:13" s="4" customFormat="1" ht="27" customHeight="1" x14ac:dyDescent="0.15">
      <c r="B34" s="26" t="s">
        <v>124</v>
      </c>
      <c r="C34" s="27">
        <f>VLOOKUP(B34,'[1]방향(DB)'!$H$2:$I$42,2,FALSE)</f>
        <v>0</v>
      </c>
      <c r="D34" s="28"/>
      <c r="E34" s="3"/>
      <c r="F34" s="33" t="s">
        <v>125</v>
      </c>
      <c r="G34" s="36" t="s">
        <v>126</v>
      </c>
      <c r="H34" s="35" t="s">
        <v>34</v>
      </c>
      <c r="I34" s="35">
        <f>((COUNTIF(Schedule!$E:$E,F34))*1)</f>
        <v>0</v>
      </c>
      <c r="J34" s="16">
        <f>(COUNTIF(Schedule!$H$3:$M$76,G34))</f>
        <v>0</v>
      </c>
      <c r="K34" s="3"/>
    </row>
    <row r="35" spans="2:13" s="4" customFormat="1" ht="27" customHeight="1" x14ac:dyDescent="0.15">
      <c r="B35" s="26" t="s">
        <v>127</v>
      </c>
      <c r="C35" s="27">
        <f>VLOOKUP(B35,'[1]방향(DB)'!$H$2:$I$42,2,FALSE)</f>
        <v>0</v>
      </c>
      <c r="D35" s="28"/>
      <c r="E35" s="3"/>
      <c r="F35" s="33" t="s">
        <v>128</v>
      </c>
      <c r="G35" s="36" t="s">
        <v>129</v>
      </c>
      <c r="H35" s="35" t="s">
        <v>73</v>
      </c>
      <c r="I35" s="35">
        <f>((COUNTIF(Schedule!$E:$E,F35))*1)</f>
        <v>0</v>
      </c>
      <c r="J35" s="16">
        <f>(COUNTIF(Schedule!$H$3:$M$76,G35))</f>
        <v>1</v>
      </c>
      <c r="K35" s="3"/>
    </row>
    <row r="36" spans="2:13" s="4" customFormat="1" ht="27" customHeight="1" x14ac:dyDescent="0.15">
      <c r="B36" s="26" t="s">
        <v>130</v>
      </c>
      <c r="C36" s="27">
        <f>VLOOKUP(B36,'[1]방향(DB)'!$H$2:$I$42,2,FALSE)</f>
        <v>0</v>
      </c>
      <c r="D36" s="28"/>
      <c r="E36" s="3"/>
      <c r="F36" s="33" t="s">
        <v>131</v>
      </c>
      <c r="G36" s="36" t="s">
        <v>132</v>
      </c>
      <c r="H36" s="35" t="s">
        <v>106</v>
      </c>
      <c r="I36" s="35">
        <f>((COUNTIF(Schedule!$E:$E,F36))*1)</f>
        <v>0</v>
      </c>
      <c r="J36" s="16">
        <f>(COUNTIF(Schedule!$H$3:$M$76,G36))</f>
        <v>2</v>
      </c>
      <c r="K36" s="3"/>
    </row>
    <row r="37" spans="2:13" s="4" customFormat="1" ht="27" customHeight="1" x14ac:dyDescent="0.15">
      <c r="B37" s="26" t="s">
        <v>133</v>
      </c>
      <c r="C37" s="27">
        <f>VLOOKUP(B37,'[1]방향(DB)'!$H$2:$I$42,2,FALSE)</f>
        <v>0</v>
      </c>
      <c r="D37" s="28"/>
      <c r="E37" s="3"/>
      <c r="F37" s="33" t="s">
        <v>134</v>
      </c>
      <c r="G37" s="40" t="s">
        <v>135</v>
      </c>
      <c r="H37" s="41" t="s">
        <v>136</v>
      </c>
      <c r="I37" s="35">
        <f>((COUNTIF(Schedule!$E:$E,F37))*1)</f>
        <v>0</v>
      </c>
      <c r="J37" s="16">
        <f>(COUNTIF(Schedule!$H$3:$M$76,G37))</f>
        <v>1</v>
      </c>
      <c r="K37" s="3"/>
    </row>
    <row r="38" spans="2:13" s="4" customFormat="1" ht="27" customHeight="1" x14ac:dyDescent="0.15">
      <c r="B38" s="26" t="s">
        <v>137</v>
      </c>
      <c r="C38" s="27">
        <f>VLOOKUP(B38,'[1]방향(DB)'!$H$2:$I$42,2,FALSE)</f>
        <v>0</v>
      </c>
      <c r="D38" s="28"/>
      <c r="E38" s="3"/>
      <c r="F38" s="33" t="s">
        <v>138</v>
      </c>
      <c r="G38" s="40" t="s">
        <v>138</v>
      </c>
      <c r="H38" s="41" t="s">
        <v>34</v>
      </c>
      <c r="I38" s="35">
        <f>((COUNTIF(Schedule!$E:$E,F38))*1)</f>
        <v>0</v>
      </c>
      <c r="J38" s="16">
        <f>(COUNTIF(Schedule!$H$3:$M$76,G38))</f>
        <v>1</v>
      </c>
      <c r="K38" s="3"/>
    </row>
    <row r="39" spans="2:13" s="4" customFormat="1" ht="27" customHeight="1" x14ac:dyDescent="0.15">
      <c r="B39" s="26" t="s">
        <v>139</v>
      </c>
      <c r="C39" s="27">
        <f>VLOOKUP(B39,'[1]방향(DB)'!$H$2:$I$42,2,FALSE)</f>
        <v>0</v>
      </c>
      <c r="D39" s="28"/>
      <c r="E39" s="3"/>
      <c r="F39" s="33" t="s">
        <v>140</v>
      </c>
      <c r="G39" s="40" t="s">
        <v>141</v>
      </c>
      <c r="H39" s="41" t="s">
        <v>34</v>
      </c>
      <c r="I39" s="35">
        <f>((COUNTIF(Schedule!$E:$E,F39))*1)</f>
        <v>0</v>
      </c>
      <c r="J39" s="16">
        <f>(COUNTIF(Schedule!$H$3:$M$76,G39))</f>
        <v>1</v>
      </c>
      <c r="K39" s="3"/>
    </row>
    <row r="40" spans="2:13" s="4" customFormat="1" ht="27" customHeight="1" x14ac:dyDescent="0.15">
      <c r="B40" s="26" t="s">
        <v>142</v>
      </c>
      <c r="C40" s="27">
        <f>VLOOKUP(B40,'[1]방향(DB)'!$H$2:$I$42,2,FALSE)</f>
        <v>0</v>
      </c>
      <c r="D40" s="28"/>
      <c r="E40" s="3"/>
      <c r="F40" s="33" t="s">
        <v>143</v>
      </c>
      <c r="G40" s="34" t="s">
        <v>144</v>
      </c>
      <c r="H40" s="35" t="s">
        <v>34</v>
      </c>
      <c r="I40" s="35">
        <f>((COUNTIF(Schedule!$E:$E,F40))*1)</f>
        <v>0</v>
      </c>
      <c r="J40" s="16">
        <f>(COUNTIF(Schedule!$H$3:$M$76,G40))</f>
        <v>1</v>
      </c>
      <c r="K40" s="3"/>
    </row>
    <row r="41" spans="2:13" s="4" customFormat="1" ht="27" customHeight="1" x14ac:dyDescent="0.15">
      <c r="B41" s="26" t="s">
        <v>145</v>
      </c>
      <c r="C41" s="27">
        <f>VLOOKUP(B41,'[1]방향(DB)'!$H$2:$I$42,2,FALSE)</f>
        <v>1</v>
      </c>
      <c r="D41" s="28"/>
      <c r="E41" s="3"/>
      <c r="F41" s="33" t="s">
        <v>146</v>
      </c>
      <c r="G41" s="34" t="s">
        <v>146</v>
      </c>
      <c r="H41" s="35" t="s">
        <v>68</v>
      </c>
      <c r="I41" s="35">
        <f>((COUNTIF(Schedule!$E:$E,F41))*1)</f>
        <v>0</v>
      </c>
      <c r="J41" s="16">
        <f>(COUNTIF(Schedule!$H$3:$M$76,G41))</f>
        <v>1</v>
      </c>
      <c r="K41" s="3"/>
    </row>
    <row r="42" spans="2:13" s="4" customFormat="1" ht="27" customHeight="1" thickBot="1" x14ac:dyDescent="0.2">
      <c r="B42" s="26" t="s">
        <v>147</v>
      </c>
      <c r="C42" s="27">
        <f>VLOOKUP(B42,'[1]방향(DB)'!$H$2:$I$42,2,FALSE)</f>
        <v>1</v>
      </c>
      <c r="D42" s="28"/>
      <c r="E42" s="3"/>
      <c r="F42" s="42" t="s">
        <v>148</v>
      </c>
      <c r="G42" s="43"/>
      <c r="H42" s="44"/>
      <c r="I42" s="45">
        <f>SUM(I5:I41)</f>
        <v>73</v>
      </c>
      <c r="J42" s="46">
        <f>SUM(J5:J41)</f>
        <v>147</v>
      </c>
      <c r="K42" s="3"/>
    </row>
    <row r="43" spans="2:13" s="4" customFormat="1" ht="27" customHeight="1" thickBot="1" x14ac:dyDescent="0.2">
      <c r="B43" s="26" t="s">
        <v>149</v>
      </c>
      <c r="C43" s="27">
        <f>VLOOKUP(B43,'[1]방향(DB)'!$H$2:$I$42,2,FALSE)</f>
        <v>1</v>
      </c>
      <c r="D43" s="28"/>
      <c r="E43" s="3"/>
      <c r="K43" s="3"/>
    </row>
    <row r="44" spans="2:13" s="4" customFormat="1" ht="27" customHeight="1" x14ac:dyDescent="0.15">
      <c r="B44" s="26" t="s">
        <v>150</v>
      </c>
      <c r="C44" s="27">
        <f>VLOOKUP(B44,'[1]방향(DB)'!$H$2:$I$42,2,FALSE)</f>
        <v>5</v>
      </c>
      <c r="D44" s="28"/>
      <c r="E44" s="3"/>
      <c r="F44" s="5" t="s">
        <v>151</v>
      </c>
      <c r="G44" s="241" t="s">
        <v>6</v>
      </c>
      <c r="H44" s="242"/>
      <c r="I44" s="6" t="s">
        <v>17</v>
      </c>
      <c r="J44" s="7" t="s">
        <v>136</v>
      </c>
      <c r="K44" s="3"/>
    </row>
    <row r="45" spans="2:13" s="4" customFormat="1" ht="27" customHeight="1" x14ac:dyDescent="0.15">
      <c r="B45" s="26" t="s">
        <v>152</v>
      </c>
      <c r="C45" s="27">
        <f>VLOOKUP(B45,'[1]방향(DB)'!$H$2:$I$42,2,FALSE)</f>
        <v>1</v>
      </c>
      <c r="D45" s="28"/>
      <c r="E45" s="3"/>
      <c r="F45" s="13" t="s">
        <v>153</v>
      </c>
      <c r="G45" s="235">
        <f>SUM(I45:J45)</f>
        <v>6</v>
      </c>
      <c r="H45" s="236"/>
      <c r="I45" s="32">
        <f>COUNTIFS(Schedule!$N$3:$N$76,집계표!$F45,Schedule!$F$3:$F$76,집계표!I$44)</f>
        <v>5</v>
      </c>
      <c r="J45" s="23">
        <f>COUNTIFS(Schedule!$N$3:$N$76,집계표!$F45,Schedule!$F$3:$F$76,집계표!J$44)</f>
        <v>1</v>
      </c>
      <c r="K45" s="3"/>
    </row>
    <row r="46" spans="2:13" s="4" customFormat="1" ht="27" customHeight="1" x14ac:dyDescent="0.15">
      <c r="B46" s="26" t="s">
        <v>154</v>
      </c>
      <c r="C46" s="27">
        <f>VLOOKUP(B46,'[1]방향(DB)'!$H$2:$I$42,2,FALSE)</f>
        <v>1</v>
      </c>
      <c r="D46" s="28"/>
      <c r="E46" s="3"/>
      <c r="F46" s="13" t="s">
        <v>155</v>
      </c>
      <c r="G46" s="243">
        <v>0</v>
      </c>
      <c r="H46" s="244"/>
      <c r="I46" s="32">
        <f>COUNTIFS(Schedule!$N$3:$N$76,집계표!$F46,Schedule!$F$3:$F$76,집계표!I$44)</f>
        <v>0</v>
      </c>
      <c r="J46" s="23">
        <f>COUNTIFS(Schedule!$N$3:$N$76,집계표!$F46,Schedule!$F$3:$F$76,집계표!J$44)</f>
        <v>0</v>
      </c>
      <c r="K46" s="3"/>
    </row>
    <row r="47" spans="2:13" s="4" customFormat="1" ht="27" customHeight="1" x14ac:dyDescent="0.15">
      <c r="B47" s="26" t="s">
        <v>156</v>
      </c>
      <c r="C47" s="27">
        <f>VLOOKUP(B47,'[1]방향(DB)'!$H$2:$I$42,2,FALSE)</f>
        <v>1</v>
      </c>
      <c r="D47" s="28"/>
      <c r="E47" s="3"/>
      <c r="F47" s="13" t="s">
        <v>157</v>
      </c>
      <c r="G47" s="237">
        <f t="shared" ref="G47:G52" si="0">SUM(I47:J47)</f>
        <v>1</v>
      </c>
      <c r="H47" s="238"/>
      <c r="I47" s="32">
        <f>COUNTIFS(Schedule!$N$3:$N$76,집계표!$F47,Schedule!$F$3:$F$76,집계표!I$44)</f>
        <v>0</v>
      </c>
      <c r="J47" s="23">
        <f>COUNTIFS(Schedule!$N$3:$N$76,집계표!$F47,Schedule!$F$3:$F$76,집계표!J$44)</f>
        <v>1</v>
      </c>
      <c r="K47" s="3"/>
    </row>
    <row r="48" spans="2:13" s="4" customFormat="1" ht="27" customHeight="1" x14ac:dyDescent="0.25">
      <c r="B48" s="26" t="s">
        <v>158</v>
      </c>
      <c r="C48" s="27">
        <f>VLOOKUP(B48,'[1]방향(DB)'!$H$2:$I$42,2,FALSE)</f>
        <v>0</v>
      </c>
      <c r="D48" s="28"/>
      <c r="E48" s="3"/>
      <c r="F48" s="13" t="s">
        <v>159</v>
      </c>
      <c r="G48" s="235">
        <f t="shared" si="0"/>
        <v>4</v>
      </c>
      <c r="H48" s="236"/>
      <c r="I48" s="32">
        <f>COUNTIFS(Schedule!$N$3:$N$76,집계표!$F48,Schedule!$F$3:$F$76,집계표!I$44)</f>
        <v>3</v>
      </c>
      <c r="J48" s="23">
        <f>COUNTIFS(Schedule!$N$3:$N$76,집계표!$F48,Schedule!$F$3:$F$76,집계표!J$44)</f>
        <v>1</v>
      </c>
      <c r="K48" s="3"/>
      <c r="L48" s="47"/>
      <c r="M48" s="47"/>
    </row>
    <row r="49" spans="2:24" s="4" customFormat="1" ht="27" customHeight="1" x14ac:dyDescent="0.25">
      <c r="B49" s="26" t="s">
        <v>160</v>
      </c>
      <c r="C49" s="27">
        <f>VLOOKUP(B49,'[1]방향(DB)'!$H$2:$I$42,2,FALSE)</f>
        <v>0</v>
      </c>
      <c r="D49" s="28"/>
      <c r="E49" s="3"/>
      <c r="F49" s="13" t="s">
        <v>161</v>
      </c>
      <c r="G49" s="235">
        <f t="shared" si="0"/>
        <v>36</v>
      </c>
      <c r="H49" s="236"/>
      <c r="I49" s="32">
        <f>COUNTIFS(Schedule!$N$3:$N$76,집계표!$F49,Schedule!$F$3:$F$76,집계표!I$44)-1</f>
        <v>27</v>
      </c>
      <c r="J49" s="23">
        <f>COUNTIFS(Schedule!$N$3:$N$76,집계표!$F49,Schedule!$F$3:$F$76,집계표!J$44)</f>
        <v>9</v>
      </c>
      <c r="K49" s="3"/>
      <c r="L49" s="47"/>
      <c r="M49" s="47"/>
    </row>
    <row r="50" spans="2:24" s="4" customFormat="1" ht="27" customHeight="1" x14ac:dyDescent="0.25">
      <c r="B50" s="26" t="s">
        <v>162</v>
      </c>
      <c r="C50" s="27">
        <f>VLOOKUP(B50,'[1]방향(DB)'!$H$2:$I$42,2,FALSE)</f>
        <v>1</v>
      </c>
      <c r="D50" s="28"/>
      <c r="E50" s="3"/>
      <c r="F50" s="13" t="s">
        <v>163</v>
      </c>
      <c r="G50" s="235">
        <f t="shared" si="0"/>
        <v>23</v>
      </c>
      <c r="H50" s="236"/>
      <c r="I50" s="32">
        <f>COUNTIFS(Schedule!$N$3:$N$76,집계표!$F50,Schedule!$F$3:$F$76,집계표!I$44)</f>
        <v>15</v>
      </c>
      <c r="J50" s="23">
        <f>COUNTIFS(Schedule!$N$3:$N$76,집계표!$F50,Schedule!$F$3:$F$76,집계표!J$44)</f>
        <v>8</v>
      </c>
      <c r="K50" s="3"/>
      <c r="L50" s="47"/>
      <c r="M50" s="47"/>
    </row>
    <row r="51" spans="2:24" s="4" customFormat="1" ht="27" customHeight="1" x14ac:dyDescent="0.25">
      <c r="B51" s="26" t="s">
        <v>164</v>
      </c>
      <c r="C51" s="27">
        <f>VLOOKUP(B51,'[1]방향(DB)'!$H$2:$I$42,2,FALSE)</f>
        <v>1</v>
      </c>
      <c r="D51" s="28"/>
      <c r="E51" s="3"/>
      <c r="F51" s="13" t="s">
        <v>165</v>
      </c>
      <c r="G51" s="237">
        <f t="shared" si="0"/>
        <v>2</v>
      </c>
      <c r="H51" s="238"/>
      <c r="I51" s="32">
        <f>COUNTIFS(Schedule!$N$3:$N$76,집계표!$F51,Schedule!$F$3:$F$76,집계표!I$44)</f>
        <v>2</v>
      </c>
      <c r="J51" s="23">
        <f>COUNTIFS(Schedule!$N$3:$N$76,집계표!$F51,Schedule!$F$3:$F$76,집계표!J$44)</f>
        <v>0</v>
      </c>
      <c r="K51" s="3"/>
      <c r="L51" s="47"/>
      <c r="M51" s="47"/>
    </row>
    <row r="52" spans="2:24" s="4" customFormat="1" ht="27" customHeight="1" x14ac:dyDescent="0.25">
      <c r="B52" s="26" t="s">
        <v>166</v>
      </c>
      <c r="C52" s="27">
        <f>VLOOKUP(B52,'[1]방향(DB)'!$H$2:$I$42,2,FALSE)</f>
        <v>1</v>
      </c>
      <c r="D52" s="28"/>
      <c r="E52" s="3"/>
      <c r="F52" s="17" t="s">
        <v>167</v>
      </c>
      <c r="G52" s="237">
        <f t="shared" si="0"/>
        <v>1</v>
      </c>
      <c r="H52" s="238"/>
      <c r="I52" s="32">
        <f>COUNTIFS(Schedule!$N$3:$N$76,집계표!$F52,Schedule!$F$3:$F$76,집계표!I$44)</f>
        <v>0</v>
      </c>
      <c r="J52" s="23">
        <f>COUNTIFS(Schedule!$N$3:$N$76,집계표!$F52,Schedule!$F$3:$F$76,집계표!J$44)</f>
        <v>1</v>
      </c>
      <c r="K52" s="3"/>
      <c r="L52" s="47"/>
      <c r="M52" s="47"/>
    </row>
    <row r="53" spans="2:24" s="4" customFormat="1" ht="27" customHeight="1" thickBot="1" x14ac:dyDescent="0.2">
      <c r="B53" s="37" t="s">
        <v>168</v>
      </c>
      <c r="C53" s="48">
        <f>SUM(C14:C52)</f>
        <v>106</v>
      </c>
      <c r="D53" s="49" t="str">
        <f>COUNT(C14:C52)-COUNTIF(C14:C52,0)&amp;"개국"</f>
        <v>27개국</v>
      </c>
      <c r="E53" s="3"/>
      <c r="F53" s="37" t="s">
        <v>168</v>
      </c>
      <c r="G53" s="239">
        <f>SUM(G45:H52)</f>
        <v>73</v>
      </c>
      <c r="H53" s="240"/>
      <c r="I53" s="50">
        <f>SUM(I45:I52)</f>
        <v>52</v>
      </c>
      <c r="J53" s="51">
        <f>SUM(J45:J52)</f>
        <v>21</v>
      </c>
      <c r="K53" s="3"/>
      <c r="L53" s="1"/>
      <c r="M53" s="1"/>
    </row>
    <row r="54" spans="2:24" ht="30" customHeight="1" x14ac:dyDescent="0.3">
      <c r="B54" s="52" t="s">
        <v>169</v>
      </c>
      <c r="P54" s="4"/>
      <c r="Q54" s="4"/>
      <c r="R54" s="4"/>
      <c r="S54" s="4"/>
      <c r="U54" s="4"/>
      <c r="V54" s="4"/>
      <c r="W54" s="4"/>
      <c r="X54" s="4"/>
    </row>
    <row r="55" spans="2:24" ht="19.5" x14ac:dyDescent="0.15">
      <c r="P55" s="4"/>
      <c r="Q55" s="4"/>
      <c r="R55" s="4"/>
      <c r="S55" s="4"/>
      <c r="U55" s="4"/>
      <c r="V55" s="4"/>
      <c r="W55" s="4"/>
      <c r="X55" s="4"/>
    </row>
    <row r="56" spans="2:24" ht="20.25" x14ac:dyDescent="0.25">
      <c r="B56" s="53"/>
      <c r="P56" s="4"/>
      <c r="Q56" s="4"/>
      <c r="R56" s="4"/>
      <c r="S56" s="4"/>
      <c r="U56" s="4"/>
      <c r="V56" s="4"/>
      <c r="W56" s="4"/>
      <c r="X56" s="4"/>
    </row>
    <row r="57" spans="2:24" ht="20.25" x14ac:dyDescent="0.25">
      <c r="B57" s="53"/>
      <c r="P57" s="4"/>
      <c r="Q57" s="4"/>
      <c r="R57" s="4"/>
      <c r="S57" s="4"/>
      <c r="U57" s="4"/>
      <c r="V57" s="4"/>
      <c r="W57" s="4"/>
      <c r="X57" s="4"/>
    </row>
    <row r="58" spans="2:24" ht="20.25" x14ac:dyDescent="0.25">
      <c r="B58" s="53"/>
      <c r="P58" s="4"/>
      <c r="Q58" s="4"/>
      <c r="R58" s="4"/>
      <c r="S58" s="4"/>
      <c r="U58" s="4"/>
      <c r="V58" s="4"/>
      <c r="W58" s="4"/>
      <c r="X58" s="4"/>
    </row>
    <row r="59" spans="2:24" ht="19.5" x14ac:dyDescent="0.15">
      <c r="P59" s="4"/>
      <c r="Q59" s="4"/>
      <c r="R59" s="4"/>
      <c r="S59" s="4"/>
    </row>
    <row r="60" spans="2:24" ht="19.5" x14ac:dyDescent="0.15">
      <c r="P60" s="4"/>
      <c r="Q60" s="4"/>
      <c r="R60" s="4"/>
      <c r="S60" s="4"/>
    </row>
    <row r="61" spans="2:24" ht="19.5" x14ac:dyDescent="0.15">
      <c r="P61" s="4"/>
      <c r="Q61" s="4"/>
      <c r="R61" s="4"/>
      <c r="S61" s="4"/>
    </row>
    <row r="62" spans="2:24" ht="19.5" x14ac:dyDescent="0.15">
      <c r="P62" s="4"/>
      <c r="Q62" s="4"/>
      <c r="R62" s="4"/>
      <c r="S62" s="4"/>
    </row>
    <row r="63" spans="2:24" ht="19.5" x14ac:dyDescent="0.15">
      <c r="P63" s="4"/>
      <c r="Q63" s="4"/>
      <c r="R63" s="4"/>
      <c r="S63" s="4"/>
    </row>
  </sheetData>
  <mergeCells count="17">
    <mergeCell ref="G50:H50"/>
    <mergeCell ref="G51:H51"/>
    <mergeCell ref="G52:H52"/>
    <mergeCell ref="G53:H53"/>
    <mergeCell ref="G44:H44"/>
    <mergeCell ref="G45:H45"/>
    <mergeCell ref="G46:H46"/>
    <mergeCell ref="G47:H47"/>
    <mergeCell ref="G48:H48"/>
    <mergeCell ref="G49:H49"/>
    <mergeCell ref="B12:D12"/>
    <mergeCell ref="L12:M12"/>
    <mergeCell ref="B1:M1"/>
    <mergeCell ref="B3:D3"/>
    <mergeCell ref="F3:J3"/>
    <mergeCell ref="L3:M3"/>
    <mergeCell ref="B8:C8"/>
  </mergeCells>
  <phoneticPr fontId="4" type="noConversion"/>
  <printOptions horizontalCentered="1" verticalCentered="1"/>
  <pageMargins left="0" right="0" top="0.74803149606299213" bottom="0" header="0.51181102362204722" footer="0.59055118110236227"/>
  <pageSetup paperSize="9" scale="5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Y718"/>
  <sheetViews>
    <sheetView tabSelected="1" view="pageBreakPreview" zoomScale="70" zoomScaleNormal="70" zoomScaleSheetLayoutView="70" workbookViewId="0">
      <pane xSplit="16" ySplit="2" topLeftCell="AJ3" activePane="bottomRight" state="frozen"/>
      <selection activeCell="E36" sqref="E36"/>
      <selection pane="topRight" activeCell="E36" sqref="E36"/>
      <selection pane="bottomLeft" activeCell="E36" sqref="E36"/>
      <selection pane="bottomRight" activeCell="N28" sqref="N28"/>
    </sheetView>
  </sheetViews>
  <sheetFormatPr defaultColWidth="8.88671875" defaultRowHeight="16.5" outlineLevelCol="1" x14ac:dyDescent="0.15"/>
  <cols>
    <col min="1" max="1" width="6.44140625" style="215" customWidth="1"/>
    <col min="2" max="2" width="5.44140625" style="59" customWidth="1"/>
    <col min="3" max="3" width="6" style="59" customWidth="1"/>
    <col min="4" max="4" width="7.109375" style="59" bestFit="1" customWidth="1"/>
    <col min="5" max="5" width="18.5546875" style="59" bestFit="1" customWidth="1"/>
    <col min="6" max="6" width="6.77734375" style="59" bestFit="1" customWidth="1"/>
    <col min="7" max="7" width="8.88671875" style="59" bestFit="1" customWidth="1"/>
    <col min="8" max="9" width="6.5546875" style="59" bestFit="1" customWidth="1"/>
    <col min="10" max="10" width="6.44140625" style="59" bestFit="1" customWidth="1"/>
    <col min="11" max="11" width="5.6640625" style="59" bestFit="1" customWidth="1"/>
    <col min="12" max="12" width="4.88671875" style="59" bestFit="1" customWidth="1"/>
    <col min="13" max="13" width="5.33203125" style="59" bestFit="1" customWidth="1"/>
    <col min="14" max="14" width="8.77734375" style="59" bestFit="1" customWidth="1"/>
    <col min="15" max="15" width="10.5546875" style="58" customWidth="1"/>
    <col min="16" max="16" width="26.5546875" style="59" customWidth="1"/>
    <col min="17" max="17" width="10" style="58" customWidth="1" outlineLevel="1"/>
    <col min="18" max="18" width="10.88671875" style="58" customWidth="1" outlineLevel="1"/>
    <col min="19" max="22" width="13.44140625" style="58" customWidth="1" outlineLevel="1"/>
    <col min="23" max="23" width="14.21875" style="58" customWidth="1" outlineLevel="1"/>
    <col min="24" max="24" width="13.44140625" style="58" customWidth="1" outlineLevel="1"/>
    <col min="25" max="25" width="12.6640625" style="58" customWidth="1" outlineLevel="1"/>
    <col min="26" max="26" width="14.88671875" style="58" customWidth="1" outlineLevel="1"/>
    <col min="27" max="27" width="10.77734375" style="58" customWidth="1" outlineLevel="1"/>
    <col min="28" max="28" width="13.44140625" style="58" customWidth="1" outlineLevel="1"/>
    <col min="29" max="29" width="11.44140625" style="58" customWidth="1" outlineLevel="1"/>
    <col min="30" max="30" width="14.33203125" style="58" customWidth="1" outlineLevel="1"/>
    <col min="31" max="31" width="11.44140625" style="58" customWidth="1" outlineLevel="1"/>
    <col min="32" max="32" width="7.33203125" style="58" customWidth="1" outlineLevel="1"/>
    <col min="33" max="33" width="6" style="58" customWidth="1" outlineLevel="1"/>
    <col min="34" max="34" width="6.5546875" style="58" customWidth="1" outlineLevel="1"/>
    <col min="35" max="36" width="9.21875" style="58" customWidth="1" outlineLevel="1"/>
    <col min="37" max="37" width="5.88671875" style="58" customWidth="1" outlineLevel="1"/>
    <col min="38" max="38" width="3.5546875" style="58" customWidth="1" outlineLevel="1"/>
    <col min="39" max="39" width="12" style="59" customWidth="1"/>
    <col min="40" max="40" width="28.5546875" style="59" bestFit="1" customWidth="1" outlineLevel="1"/>
    <col min="41" max="41" width="8.33203125" style="59" customWidth="1"/>
    <col min="42" max="42" width="11.109375" style="59" bestFit="1" customWidth="1"/>
    <col min="43" max="44" width="8.5546875" style="59" customWidth="1" outlineLevel="1"/>
    <col min="45" max="45" width="21.6640625" style="59" hidden="1" customWidth="1" outlineLevel="1"/>
    <col min="46" max="46" width="8" style="59" customWidth="1" outlineLevel="1"/>
    <col min="47" max="48" width="8.88671875" style="61"/>
    <col min="49" max="51" width="9" style="107" bestFit="1" customWidth="1"/>
    <col min="52" max="16384" width="8.88671875" style="61"/>
  </cols>
  <sheetData>
    <row r="1" spans="1:51" ht="38.25" thickBot="1" x14ac:dyDescent="0.2">
      <c r="A1" s="54"/>
      <c r="B1" s="245" t="s">
        <v>170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55"/>
      <c r="R1" s="56"/>
      <c r="S1" s="57"/>
      <c r="T1" s="55"/>
      <c r="U1" s="56"/>
      <c r="AU1" s="60"/>
      <c r="AW1" s="61"/>
      <c r="AX1" s="61"/>
      <c r="AY1" s="61"/>
    </row>
    <row r="2" spans="1:51" ht="33" x14ac:dyDescent="0.15">
      <c r="A2" s="54"/>
      <c r="B2" s="62" t="s">
        <v>171</v>
      </c>
      <c r="C2" s="63" t="s">
        <v>172</v>
      </c>
      <c r="D2" s="64" t="s">
        <v>173</v>
      </c>
      <c r="E2" s="64" t="s">
        <v>174</v>
      </c>
      <c r="F2" s="64" t="s">
        <v>175</v>
      </c>
      <c r="G2" s="64" t="s">
        <v>176</v>
      </c>
      <c r="H2" s="64" t="s">
        <v>177</v>
      </c>
      <c r="I2" s="246" t="s">
        <v>178</v>
      </c>
      <c r="J2" s="247"/>
      <c r="K2" s="247"/>
      <c r="L2" s="247"/>
      <c r="M2" s="248"/>
      <c r="N2" s="64" t="s">
        <v>179</v>
      </c>
      <c r="O2" s="64" t="s">
        <v>180</v>
      </c>
      <c r="P2" s="64" t="s">
        <v>181</v>
      </c>
      <c r="Q2" s="249" t="s">
        <v>182</v>
      </c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1"/>
      <c r="AM2" s="65" t="s">
        <v>183</v>
      </c>
      <c r="AN2" s="64" t="s">
        <v>184</v>
      </c>
      <c r="AO2" s="66" t="s">
        <v>185</v>
      </c>
      <c r="AP2" s="67" t="s">
        <v>186</v>
      </c>
      <c r="AQ2" s="64" t="s">
        <v>187</v>
      </c>
      <c r="AR2" s="64" t="s">
        <v>188</v>
      </c>
      <c r="AS2" s="65" t="s">
        <v>189</v>
      </c>
      <c r="AT2" s="68" t="s">
        <v>190</v>
      </c>
      <c r="AU2" s="60"/>
      <c r="AV2" s="69"/>
      <c r="AW2" s="70" t="s">
        <v>191</v>
      </c>
      <c r="AX2" s="70" t="s">
        <v>192</v>
      </c>
      <c r="AY2" s="71" t="s">
        <v>188</v>
      </c>
    </row>
    <row r="3" spans="1:51" s="84" customFormat="1" ht="18.75" customHeight="1" x14ac:dyDescent="0.15">
      <c r="A3" s="54"/>
      <c r="B3" s="72">
        <v>1</v>
      </c>
      <c r="C3" s="73">
        <v>1</v>
      </c>
      <c r="D3" s="74" t="s">
        <v>193</v>
      </c>
      <c r="E3" s="74" t="s">
        <v>194</v>
      </c>
      <c r="F3" s="74" t="s">
        <v>195</v>
      </c>
      <c r="G3" s="74"/>
      <c r="H3" s="74" t="s">
        <v>196</v>
      </c>
      <c r="I3" s="74"/>
      <c r="J3" s="74"/>
      <c r="K3" s="74"/>
      <c r="L3" s="74"/>
      <c r="M3" s="74"/>
      <c r="N3" s="74" t="s">
        <v>197</v>
      </c>
      <c r="O3" s="74" t="s">
        <v>198</v>
      </c>
      <c r="P3" s="74" t="s">
        <v>199</v>
      </c>
      <c r="Q3" s="75" t="s">
        <v>200</v>
      </c>
      <c r="R3" s="75" t="s">
        <v>201</v>
      </c>
      <c r="S3" s="75" t="s">
        <v>202</v>
      </c>
      <c r="T3" s="75" t="s">
        <v>201</v>
      </c>
      <c r="U3" s="75"/>
      <c r="V3" s="75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4">
        <v>6500</v>
      </c>
      <c r="AN3" s="74" t="s">
        <v>203</v>
      </c>
      <c r="AO3" s="77" t="s">
        <v>204</v>
      </c>
      <c r="AP3" s="78">
        <v>42844</v>
      </c>
      <c r="AQ3" s="74">
        <v>5</v>
      </c>
      <c r="AR3" s="74">
        <v>1</v>
      </c>
      <c r="AS3" s="79"/>
      <c r="AT3" s="80" t="s">
        <v>197</v>
      </c>
      <c r="AU3" s="60"/>
      <c r="AV3" s="81" t="s">
        <v>94</v>
      </c>
      <c r="AW3" s="82">
        <f>COUNTIF($AT$3:$AT$76,AV3)-1</f>
        <v>4</v>
      </c>
      <c r="AX3" s="82">
        <f t="shared" ref="AX3:AX12" si="0">SUMIF($AT$3:$AT$76,AV3,$AQ$3:$AQ$76)</f>
        <v>5</v>
      </c>
      <c r="AY3" s="83">
        <f t="shared" ref="AY3:AY12" si="1">SUMIF($AT$3:$AT$76,AV3,$AR$3:$AR$76)</f>
        <v>5</v>
      </c>
    </row>
    <row r="4" spans="1:51" s="84" customFormat="1" ht="18.75" customHeight="1" x14ac:dyDescent="0.15">
      <c r="A4" s="54"/>
      <c r="B4" s="72">
        <v>2</v>
      </c>
      <c r="C4" s="73">
        <v>2</v>
      </c>
      <c r="D4" s="74" t="s">
        <v>193</v>
      </c>
      <c r="E4" s="74" t="s">
        <v>194</v>
      </c>
      <c r="F4" s="74" t="s">
        <v>195</v>
      </c>
      <c r="G4" s="74"/>
      <c r="H4" s="74" t="s">
        <v>196</v>
      </c>
      <c r="I4" s="74"/>
      <c r="J4" s="74"/>
      <c r="K4" s="74"/>
      <c r="L4" s="74"/>
      <c r="M4" s="74"/>
      <c r="N4" s="74" t="s">
        <v>205</v>
      </c>
      <c r="O4" s="74" t="s">
        <v>206</v>
      </c>
      <c r="P4" s="77" t="s">
        <v>199</v>
      </c>
      <c r="Q4" s="76" t="s">
        <v>207</v>
      </c>
      <c r="R4" s="76" t="s">
        <v>208</v>
      </c>
      <c r="S4" s="76" t="s">
        <v>209</v>
      </c>
      <c r="T4" s="75"/>
      <c r="U4" s="75"/>
      <c r="V4" s="75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4">
        <v>6500</v>
      </c>
      <c r="AN4" s="74" t="s">
        <v>203</v>
      </c>
      <c r="AO4" s="77" t="s">
        <v>210</v>
      </c>
      <c r="AP4" s="78">
        <v>42873</v>
      </c>
      <c r="AQ4" s="74">
        <v>5</v>
      </c>
      <c r="AR4" s="74">
        <v>1</v>
      </c>
      <c r="AS4" s="79"/>
      <c r="AT4" s="80" t="s">
        <v>211</v>
      </c>
      <c r="AU4" s="60"/>
      <c r="AV4" s="81" t="s">
        <v>197</v>
      </c>
      <c r="AW4" s="82">
        <f t="shared" ref="AW4:AW12" si="2">COUNTIF($AT$3:$AT$76,AV4)</f>
        <v>6</v>
      </c>
      <c r="AX4" s="82">
        <f t="shared" si="0"/>
        <v>34</v>
      </c>
      <c r="AY4" s="83">
        <f t="shared" si="1"/>
        <v>8</v>
      </c>
    </row>
    <row r="5" spans="1:51" s="84" customFormat="1" ht="18.75" customHeight="1" x14ac:dyDescent="0.15">
      <c r="A5" s="54"/>
      <c r="B5" s="72">
        <v>3</v>
      </c>
      <c r="C5" s="73">
        <v>3</v>
      </c>
      <c r="D5" s="74" t="s">
        <v>193</v>
      </c>
      <c r="E5" s="74" t="s">
        <v>194</v>
      </c>
      <c r="F5" s="74" t="s">
        <v>195</v>
      </c>
      <c r="G5" s="74"/>
      <c r="H5" s="74" t="s">
        <v>196</v>
      </c>
      <c r="I5" s="74"/>
      <c r="J5" s="74"/>
      <c r="K5" s="74"/>
      <c r="L5" s="74"/>
      <c r="M5" s="74"/>
      <c r="N5" s="74" t="s">
        <v>197</v>
      </c>
      <c r="O5" s="74" t="s">
        <v>212</v>
      </c>
      <c r="P5" s="77" t="s">
        <v>213</v>
      </c>
      <c r="Q5" s="76" t="s">
        <v>200</v>
      </c>
      <c r="R5" s="76" t="s">
        <v>214</v>
      </c>
      <c r="S5" s="76" t="s">
        <v>208</v>
      </c>
      <c r="T5" s="75" t="s">
        <v>209</v>
      </c>
      <c r="U5" s="75" t="s">
        <v>201</v>
      </c>
      <c r="V5" s="75" t="s">
        <v>215</v>
      </c>
      <c r="W5" s="76" t="s">
        <v>216</v>
      </c>
      <c r="X5" s="76" t="s">
        <v>217</v>
      </c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4">
        <v>4500</v>
      </c>
      <c r="AN5" s="74" t="s">
        <v>218</v>
      </c>
      <c r="AO5" s="80" t="s">
        <v>219</v>
      </c>
      <c r="AP5" s="85">
        <v>43268</v>
      </c>
      <c r="AQ5" s="74">
        <v>6</v>
      </c>
      <c r="AR5" s="74">
        <v>1</v>
      </c>
      <c r="AS5" s="79"/>
      <c r="AT5" s="80" t="s">
        <v>197</v>
      </c>
      <c r="AU5" s="60"/>
      <c r="AV5" s="81" t="s">
        <v>157</v>
      </c>
      <c r="AW5" s="82">
        <f t="shared" si="2"/>
        <v>1</v>
      </c>
      <c r="AX5" s="82">
        <f t="shared" si="0"/>
        <v>13</v>
      </c>
      <c r="AY5" s="83">
        <f t="shared" si="1"/>
        <v>2</v>
      </c>
    </row>
    <row r="6" spans="1:51" s="84" customFormat="1" ht="18.75" customHeight="1" x14ac:dyDescent="0.15">
      <c r="A6" s="86"/>
      <c r="B6" s="72">
        <v>4</v>
      </c>
      <c r="C6" s="73">
        <v>4</v>
      </c>
      <c r="D6" s="74" t="s">
        <v>193</v>
      </c>
      <c r="E6" s="74" t="s">
        <v>194</v>
      </c>
      <c r="F6" s="74" t="s">
        <v>195</v>
      </c>
      <c r="G6" s="74"/>
      <c r="H6" s="74" t="s">
        <v>196</v>
      </c>
      <c r="I6" s="74" t="s">
        <v>220</v>
      </c>
      <c r="J6" s="74"/>
      <c r="K6" s="74"/>
      <c r="L6" s="74"/>
      <c r="M6" s="74"/>
      <c r="N6" s="74" t="s">
        <v>221</v>
      </c>
      <c r="O6" s="74" t="s">
        <v>222</v>
      </c>
      <c r="P6" s="74" t="s">
        <v>223</v>
      </c>
      <c r="Q6" s="76" t="s">
        <v>200</v>
      </c>
      <c r="R6" s="76" t="s">
        <v>201</v>
      </c>
      <c r="S6" s="76" t="s">
        <v>209</v>
      </c>
      <c r="T6" s="76" t="s">
        <v>224</v>
      </c>
      <c r="U6" s="76" t="s">
        <v>225</v>
      </c>
      <c r="V6" s="76" t="s">
        <v>226</v>
      </c>
      <c r="W6" s="76" t="s">
        <v>224</v>
      </c>
      <c r="X6" s="76" t="s">
        <v>227</v>
      </c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4">
        <v>1400</v>
      </c>
      <c r="AN6" s="74" t="s">
        <v>228</v>
      </c>
      <c r="AO6" s="77" t="s">
        <v>204</v>
      </c>
      <c r="AP6" s="78">
        <v>42801</v>
      </c>
      <c r="AQ6" s="74">
        <v>3</v>
      </c>
      <c r="AR6" s="74">
        <v>2</v>
      </c>
      <c r="AS6" s="79"/>
      <c r="AT6" s="80" t="s">
        <v>221</v>
      </c>
      <c r="AU6" s="87"/>
      <c r="AV6" s="81" t="s">
        <v>229</v>
      </c>
      <c r="AW6" s="82">
        <f t="shared" si="2"/>
        <v>19</v>
      </c>
      <c r="AX6" s="82">
        <f t="shared" si="0"/>
        <v>21</v>
      </c>
      <c r="AY6" s="83">
        <f t="shared" si="1"/>
        <v>21</v>
      </c>
    </row>
    <row r="7" spans="1:51" s="84" customFormat="1" ht="18.75" customHeight="1" x14ac:dyDescent="0.15">
      <c r="A7" s="54"/>
      <c r="B7" s="72">
        <v>5</v>
      </c>
      <c r="C7" s="73">
        <v>5</v>
      </c>
      <c r="D7" s="74" t="s">
        <v>193</v>
      </c>
      <c r="E7" s="74" t="s">
        <v>194</v>
      </c>
      <c r="F7" s="74" t="s">
        <v>195</v>
      </c>
      <c r="G7" s="74"/>
      <c r="H7" s="74" t="s">
        <v>196</v>
      </c>
      <c r="I7" s="74"/>
      <c r="J7" s="74"/>
      <c r="K7" s="74"/>
      <c r="L7" s="74"/>
      <c r="M7" s="74"/>
      <c r="N7" s="74" t="s">
        <v>230</v>
      </c>
      <c r="O7" s="74" t="s">
        <v>231</v>
      </c>
      <c r="P7" s="77" t="s">
        <v>232</v>
      </c>
      <c r="Q7" s="88" t="s">
        <v>207</v>
      </c>
      <c r="R7" s="88" t="s">
        <v>201</v>
      </c>
      <c r="S7" s="88" t="s">
        <v>217</v>
      </c>
      <c r="T7" s="88" t="s">
        <v>233</v>
      </c>
      <c r="U7" s="88" t="s">
        <v>234</v>
      </c>
      <c r="V7" s="88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4">
        <v>700</v>
      </c>
      <c r="AN7" s="74" t="s">
        <v>235</v>
      </c>
      <c r="AO7" s="80" t="s">
        <v>236</v>
      </c>
      <c r="AP7" s="85">
        <v>42826</v>
      </c>
      <c r="AQ7" s="74">
        <v>1</v>
      </c>
      <c r="AR7" s="74">
        <v>1</v>
      </c>
      <c r="AS7" s="79"/>
      <c r="AT7" s="80" t="s">
        <v>94</v>
      </c>
      <c r="AU7" s="60"/>
      <c r="AV7" s="81" t="s">
        <v>100</v>
      </c>
      <c r="AW7" s="82">
        <f t="shared" si="2"/>
        <v>2</v>
      </c>
      <c r="AX7" s="82">
        <f t="shared" si="0"/>
        <v>2</v>
      </c>
      <c r="AY7" s="83">
        <f t="shared" si="1"/>
        <v>2</v>
      </c>
    </row>
    <row r="8" spans="1:51" s="84" customFormat="1" ht="18.75" customHeight="1" x14ac:dyDescent="0.15">
      <c r="A8" s="54"/>
      <c r="B8" s="72">
        <v>6</v>
      </c>
      <c r="C8" s="73">
        <v>6</v>
      </c>
      <c r="D8" s="74" t="s">
        <v>193</v>
      </c>
      <c r="E8" s="74" t="s">
        <v>194</v>
      </c>
      <c r="F8" s="74" t="s">
        <v>195</v>
      </c>
      <c r="G8" s="74"/>
      <c r="H8" s="74" t="s">
        <v>196</v>
      </c>
      <c r="I8" s="74" t="s">
        <v>237</v>
      </c>
      <c r="J8" s="74"/>
      <c r="K8" s="74"/>
      <c r="L8" s="74"/>
      <c r="M8" s="74"/>
      <c r="N8" s="74" t="s">
        <v>221</v>
      </c>
      <c r="O8" s="74" t="s">
        <v>238</v>
      </c>
      <c r="P8" s="74" t="s">
        <v>239</v>
      </c>
      <c r="Q8" s="76" t="s">
        <v>200</v>
      </c>
      <c r="R8" s="76" t="s">
        <v>201</v>
      </c>
      <c r="S8" s="76" t="s">
        <v>240</v>
      </c>
      <c r="T8" s="76" t="s">
        <v>241</v>
      </c>
      <c r="U8" s="76" t="s">
        <v>242</v>
      </c>
      <c r="V8" s="76" t="s">
        <v>243</v>
      </c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4">
        <v>1000</v>
      </c>
      <c r="AN8" s="74" t="s">
        <v>244</v>
      </c>
      <c r="AO8" s="77" t="s">
        <v>245</v>
      </c>
      <c r="AP8" s="78">
        <v>42805</v>
      </c>
      <c r="AQ8" s="74">
        <v>2</v>
      </c>
      <c r="AR8" s="74">
        <v>2</v>
      </c>
      <c r="AS8" s="79"/>
      <c r="AT8" s="80" t="s">
        <v>221</v>
      </c>
      <c r="AU8" s="60"/>
      <c r="AV8" s="81" t="s">
        <v>246</v>
      </c>
      <c r="AW8" s="82">
        <f t="shared" si="2"/>
        <v>0</v>
      </c>
      <c r="AX8" s="82">
        <f t="shared" si="0"/>
        <v>0</v>
      </c>
      <c r="AY8" s="83">
        <f t="shared" si="1"/>
        <v>0</v>
      </c>
    </row>
    <row r="9" spans="1:51" s="84" customFormat="1" ht="18.75" customHeight="1" x14ac:dyDescent="0.15">
      <c r="A9" s="54"/>
      <c r="B9" s="72">
        <v>7</v>
      </c>
      <c r="C9" s="73">
        <v>7</v>
      </c>
      <c r="D9" s="74" t="s">
        <v>193</v>
      </c>
      <c r="E9" s="74" t="s">
        <v>247</v>
      </c>
      <c r="F9" s="74" t="s">
        <v>248</v>
      </c>
      <c r="G9" s="74" t="s">
        <v>249</v>
      </c>
      <c r="H9" s="74" t="s">
        <v>250</v>
      </c>
      <c r="I9" s="74" t="s">
        <v>251</v>
      </c>
      <c r="J9" s="74" t="s">
        <v>252</v>
      </c>
      <c r="K9" s="74"/>
      <c r="L9" s="74"/>
      <c r="M9" s="74"/>
      <c r="N9" s="74" t="s">
        <v>197</v>
      </c>
      <c r="O9" s="74" t="s">
        <v>253</v>
      </c>
      <c r="P9" s="74" t="s">
        <v>254</v>
      </c>
      <c r="Q9" s="76" t="s">
        <v>200</v>
      </c>
      <c r="R9" s="76" t="s">
        <v>240</v>
      </c>
      <c r="S9" s="76" t="s">
        <v>227</v>
      </c>
      <c r="T9" s="76" t="s">
        <v>209</v>
      </c>
      <c r="U9" s="76" t="s">
        <v>208</v>
      </c>
      <c r="V9" s="76" t="s">
        <v>255</v>
      </c>
      <c r="W9" s="76" t="s">
        <v>215</v>
      </c>
      <c r="X9" s="76" t="s">
        <v>216</v>
      </c>
      <c r="Y9" s="76" t="s">
        <v>201</v>
      </c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4">
        <v>8400</v>
      </c>
      <c r="AN9" s="74" t="s">
        <v>256</v>
      </c>
      <c r="AO9" s="77" t="s">
        <v>257</v>
      </c>
      <c r="AP9" s="78">
        <v>42990</v>
      </c>
      <c r="AQ9" s="74">
        <v>6</v>
      </c>
      <c r="AR9" s="74">
        <v>3</v>
      </c>
      <c r="AS9" s="79"/>
      <c r="AT9" s="80" t="s">
        <v>197</v>
      </c>
      <c r="AU9" s="60"/>
      <c r="AV9" s="81" t="s">
        <v>258</v>
      </c>
      <c r="AW9" s="82">
        <f t="shared" si="2"/>
        <v>4</v>
      </c>
      <c r="AX9" s="82">
        <f t="shared" si="0"/>
        <v>29</v>
      </c>
      <c r="AY9" s="83">
        <f t="shared" si="1"/>
        <v>7</v>
      </c>
    </row>
    <row r="10" spans="1:51" s="84" customFormat="1" ht="18.75" customHeight="1" x14ac:dyDescent="0.15">
      <c r="A10" s="54"/>
      <c r="B10" s="72">
        <v>8</v>
      </c>
      <c r="C10" s="73">
        <v>8</v>
      </c>
      <c r="D10" s="74" t="s">
        <v>193</v>
      </c>
      <c r="E10" s="74" t="s">
        <v>247</v>
      </c>
      <c r="F10" s="74" t="s">
        <v>248</v>
      </c>
      <c r="G10" s="74"/>
      <c r="H10" s="74" t="s">
        <v>250</v>
      </c>
      <c r="I10" s="74" t="s">
        <v>259</v>
      </c>
      <c r="J10" s="74"/>
      <c r="K10" s="74"/>
      <c r="L10" s="74"/>
      <c r="M10" s="74"/>
      <c r="N10" s="74" t="s">
        <v>230</v>
      </c>
      <c r="O10" s="74" t="s">
        <v>260</v>
      </c>
      <c r="P10" s="74" t="s">
        <v>261</v>
      </c>
      <c r="Q10" s="76" t="s">
        <v>200</v>
      </c>
      <c r="R10" s="89" t="s">
        <v>262</v>
      </c>
      <c r="S10" s="89" t="s">
        <v>263</v>
      </c>
      <c r="T10" s="89" t="s">
        <v>240</v>
      </c>
      <c r="U10" s="89" t="s">
        <v>264</v>
      </c>
      <c r="V10" s="89" t="s">
        <v>242</v>
      </c>
      <c r="W10" s="76" t="s">
        <v>262</v>
      </c>
      <c r="X10" s="76" t="s">
        <v>265</v>
      </c>
      <c r="Y10" s="76" t="s">
        <v>266</v>
      </c>
      <c r="Z10" s="76" t="s">
        <v>201</v>
      </c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4">
        <v>1800</v>
      </c>
      <c r="AN10" s="74" t="s">
        <v>267</v>
      </c>
      <c r="AO10" s="80" t="s">
        <v>268</v>
      </c>
      <c r="AP10" s="85">
        <v>41842</v>
      </c>
      <c r="AQ10" s="74">
        <v>2</v>
      </c>
      <c r="AR10" s="74">
        <v>2</v>
      </c>
      <c r="AS10" s="74"/>
      <c r="AT10" s="80" t="s">
        <v>269</v>
      </c>
      <c r="AU10" s="60"/>
      <c r="AV10" s="81" t="s">
        <v>269</v>
      </c>
      <c r="AW10" s="82">
        <f t="shared" si="2"/>
        <v>13</v>
      </c>
      <c r="AX10" s="82">
        <f t="shared" si="0"/>
        <v>26</v>
      </c>
      <c r="AY10" s="83">
        <f t="shared" si="1"/>
        <v>20</v>
      </c>
    </row>
    <row r="11" spans="1:51" s="84" customFormat="1" ht="18.75" customHeight="1" x14ac:dyDescent="0.15">
      <c r="A11" s="54"/>
      <c r="B11" s="72">
        <v>9</v>
      </c>
      <c r="C11" s="73">
        <v>9</v>
      </c>
      <c r="D11" s="74" t="s">
        <v>193</v>
      </c>
      <c r="E11" s="74" t="s">
        <v>270</v>
      </c>
      <c r="F11" s="74" t="s">
        <v>248</v>
      </c>
      <c r="G11" s="74"/>
      <c r="H11" s="74" t="s">
        <v>271</v>
      </c>
      <c r="I11" s="74" t="s">
        <v>272</v>
      </c>
      <c r="J11" s="74" t="s">
        <v>273</v>
      </c>
      <c r="K11" s="74" t="s">
        <v>274</v>
      </c>
      <c r="L11" s="74"/>
      <c r="M11" s="74"/>
      <c r="N11" s="74" t="s">
        <v>230</v>
      </c>
      <c r="O11" s="74" t="s">
        <v>275</v>
      </c>
      <c r="P11" s="74" t="s">
        <v>276</v>
      </c>
      <c r="Q11" s="76" t="s">
        <v>200</v>
      </c>
      <c r="R11" s="76" t="s">
        <v>208</v>
      </c>
      <c r="S11" s="76" t="s">
        <v>209</v>
      </c>
      <c r="T11" s="76" t="s">
        <v>201</v>
      </c>
      <c r="U11" s="76" t="s">
        <v>277</v>
      </c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4">
        <v>700</v>
      </c>
      <c r="AN11" s="74" t="s">
        <v>278</v>
      </c>
      <c r="AO11" s="77" t="s">
        <v>279</v>
      </c>
      <c r="AP11" s="78">
        <v>41694</v>
      </c>
      <c r="AQ11" s="74">
        <v>1</v>
      </c>
      <c r="AR11" s="74">
        <v>1</v>
      </c>
      <c r="AS11" s="74"/>
      <c r="AT11" s="80" t="s">
        <v>97</v>
      </c>
      <c r="AU11" s="60"/>
      <c r="AV11" s="81" t="s">
        <v>280</v>
      </c>
      <c r="AW11" s="82">
        <f t="shared" si="2"/>
        <v>23</v>
      </c>
      <c r="AX11" s="82">
        <f t="shared" si="0"/>
        <v>87</v>
      </c>
      <c r="AY11" s="83">
        <f t="shared" si="1"/>
        <v>43</v>
      </c>
    </row>
    <row r="12" spans="1:51" s="84" customFormat="1" ht="18.75" customHeight="1" thickBot="1" x14ac:dyDescent="0.2">
      <c r="A12" s="54"/>
      <c r="B12" s="72">
        <v>10</v>
      </c>
      <c r="C12" s="73">
        <v>10</v>
      </c>
      <c r="D12" s="90" t="s">
        <v>193</v>
      </c>
      <c r="E12" s="90" t="s">
        <v>281</v>
      </c>
      <c r="F12" s="90" t="s">
        <v>195</v>
      </c>
      <c r="G12" s="90"/>
      <c r="H12" s="90" t="s">
        <v>282</v>
      </c>
      <c r="I12" s="90" t="s">
        <v>39</v>
      </c>
      <c r="J12" s="90" t="s">
        <v>272</v>
      </c>
      <c r="K12" s="90"/>
      <c r="L12" s="90"/>
      <c r="M12" s="90"/>
      <c r="N12" s="90" t="s">
        <v>230</v>
      </c>
      <c r="O12" s="91" t="s">
        <v>283</v>
      </c>
      <c r="P12" s="90" t="s">
        <v>284</v>
      </c>
      <c r="Q12" s="76" t="s">
        <v>200</v>
      </c>
      <c r="R12" s="76" t="s">
        <v>201</v>
      </c>
      <c r="S12" s="76" t="s">
        <v>217</v>
      </c>
      <c r="T12" s="76" t="s">
        <v>233</v>
      </c>
      <c r="U12" s="76" t="s">
        <v>285</v>
      </c>
      <c r="V12" s="76" t="s">
        <v>286</v>
      </c>
      <c r="W12" s="76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4">
        <v>700</v>
      </c>
      <c r="AN12" s="74" t="s">
        <v>287</v>
      </c>
      <c r="AO12" s="80" t="s">
        <v>245</v>
      </c>
      <c r="AP12" s="85"/>
      <c r="AQ12" s="74">
        <v>1</v>
      </c>
      <c r="AR12" s="74">
        <v>1</v>
      </c>
      <c r="AS12" s="74"/>
      <c r="AT12" s="80" t="s">
        <v>94</v>
      </c>
      <c r="AU12" s="60"/>
      <c r="AV12" s="92" t="s">
        <v>288</v>
      </c>
      <c r="AW12" s="82">
        <f t="shared" si="2"/>
        <v>1</v>
      </c>
      <c r="AX12" s="82">
        <f t="shared" si="0"/>
        <v>11</v>
      </c>
      <c r="AY12" s="83">
        <f t="shared" si="1"/>
        <v>1</v>
      </c>
    </row>
    <row r="13" spans="1:51" s="84" customFormat="1" ht="18.75" customHeight="1" thickBot="1" x14ac:dyDescent="0.2">
      <c r="A13" s="93"/>
      <c r="B13" s="72">
        <v>11</v>
      </c>
      <c r="C13" s="73">
        <v>11</v>
      </c>
      <c r="D13" s="74" t="s">
        <v>193</v>
      </c>
      <c r="E13" s="74" t="s">
        <v>281</v>
      </c>
      <c r="F13" s="74" t="s">
        <v>195</v>
      </c>
      <c r="G13" s="74"/>
      <c r="H13" s="74" t="s">
        <v>282</v>
      </c>
      <c r="I13" s="90" t="s">
        <v>39</v>
      </c>
      <c r="J13" s="90" t="s">
        <v>272</v>
      </c>
      <c r="K13" s="74"/>
      <c r="L13" s="74"/>
      <c r="M13" s="74"/>
      <c r="N13" s="74" t="s">
        <v>230</v>
      </c>
      <c r="O13" s="79" t="s">
        <v>289</v>
      </c>
      <c r="P13" s="74" t="s">
        <v>290</v>
      </c>
      <c r="Q13" s="94" t="s">
        <v>200</v>
      </c>
      <c r="R13" s="94" t="s">
        <v>291</v>
      </c>
      <c r="S13" s="94" t="s">
        <v>201</v>
      </c>
      <c r="T13" s="76"/>
      <c r="U13" s="94"/>
      <c r="V13" s="94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95">
        <v>700</v>
      </c>
      <c r="AN13" s="95" t="s">
        <v>287</v>
      </c>
      <c r="AO13" s="96" t="s">
        <v>257</v>
      </c>
      <c r="AP13" s="97">
        <v>42095</v>
      </c>
      <c r="AQ13" s="95">
        <v>1</v>
      </c>
      <c r="AR13" s="74">
        <v>1</v>
      </c>
      <c r="AS13" s="98"/>
      <c r="AT13" s="80" t="s">
        <v>97</v>
      </c>
      <c r="AU13" s="60"/>
      <c r="AV13" s="99" t="s">
        <v>292</v>
      </c>
      <c r="AW13" s="100">
        <f>SUM(AW3:AW12)</f>
        <v>73</v>
      </c>
      <c r="AX13" s="101">
        <f>SUM(AX3:AX12)</f>
        <v>228</v>
      </c>
      <c r="AY13" s="102">
        <f>SUM(AY3:AY12)</f>
        <v>109</v>
      </c>
    </row>
    <row r="14" spans="1:51" s="104" customFormat="1" ht="18.75" customHeight="1" x14ac:dyDescent="0.15">
      <c r="A14" s="54"/>
      <c r="B14" s="72">
        <v>12</v>
      </c>
      <c r="C14" s="73">
        <v>12</v>
      </c>
      <c r="D14" s="74" t="s">
        <v>193</v>
      </c>
      <c r="E14" s="74" t="s">
        <v>281</v>
      </c>
      <c r="F14" s="74" t="s">
        <v>195</v>
      </c>
      <c r="G14" s="74"/>
      <c r="H14" s="74" t="s">
        <v>282</v>
      </c>
      <c r="I14" s="74"/>
      <c r="J14" s="74"/>
      <c r="K14" s="74"/>
      <c r="L14" s="74"/>
      <c r="M14" s="74"/>
      <c r="N14" s="74" t="s">
        <v>230</v>
      </c>
      <c r="O14" s="79" t="s">
        <v>293</v>
      </c>
      <c r="P14" s="74" t="s">
        <v>294</v>
      </c>
      <c r="Q14" s="94" t="s">
        <v>200</v>
      </c>
      <c r="R14" s="94" t="s">
        <v>295</v>
      </c>
      <c r="S14" s="94" t="s">
        <v>209</v>
      </c>
      <c r="T14" s="94" t="s">
        <v>201</v>
      </c>
      <c r="U14" s="94"/>
      <c r="V14" s="94"/>
      <c r="W14" s="94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95">
        <v>700</v>
      </c>
      <c r="AN14" s="95" t="s">
        <v>287</v>
      </c>
      <c r="AO14" s="96" t="s">
        <v>279</v>
      </c>
      <c r="AP14" s="97">
        <v>42887</v>
      </c>
      <c r="AQ14" s="95">
        <v>1</v>
      </c>
      <c r="AR14" s="95">
        <v>1</v>
      </c>
      <c r="AS14" s="95"/>
      <c r="AT14" s="96" t="s">
        <v>97</v>
      </c>
      <c r="AU14" s="103"/>
    </row>
    <row r="15" spans="1:51" s="84" customFormat="1" ht="18.75" customHeight="1" x14ac:dyDescent="0.15">
      <c r="A15" s="54"/>
      <c r="B15" s="72">
        <v>13</v>
      </c>
      <c r="C15" s="73">
        <v>13</v>
      </c>
      <c r="D15" s="74" t="s">
        <v>193</v>
      </c>
      <c r="E15" s="74" t="s">
        <v>296</v>
      </c>
      <c r="F15" s="74" t="s">
        <v>248</v>
      </c>
      <c r="G15" s="74"/>
      <c r="H15" s="74" t="s">
        <v>297</v>
      </c>
      <c r="I15" s="74"/>
      <c r="J15" s="74"/>
      <c r="K15" s="74"/>
      <c r="L15" s="74"/>
      <c r="M15" s="74"/>
      <c r="N15" s="74" t="s">
        <v>230</v>
      </c>
      <c r="O15" s="74" t="s">
        <v>298</v>
      </c>
      <c r="P15" s="74" t="s">
        <v>299</v>
      </c>
      <c r="Q15" s="76" t="s">
        <v>200</v>
      </c>
      <c r="R15" s="76" t="s">
        <v>300</v>
      </c>
      <c r="S15" s="76" t="s">
        <v>301</v>
      </c>
      <c r="T15" s="76" t="s">
        <v>201</v>
      </c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4">
        <v>630</v>
      </c>
      <c r="AN15" s="74" t="s">
        <v>302</v>
      </c>
      <c r="AO15" s="80" t="s">
        <v>279</v>
      </c>
      <c r="AP15" s="85">
        <v>37899</v>
      </c>
      <c r="AQ15" s="74">
        <v>1</v>
      </c>
      <c r="AR15" s="74">
        <v>1</v>
      </c>
      <c r="AS15" s="79"/>
      <c r="AT15" s="80" t="s">
        <v>97</v>
      </c>
      <c r="AU15" s="60"/>
    </row>
    <row r="16" spans="1:51" s="108" customFormat="1" ht="18.75" customHeight="1" x14ac:dyDescent="0.15">
      <c r="A16" s="105"/>
      <c r="B16" s="72">
        <v>14</v>
      </c>
      <c r="C16" s="73">
        <v>14</v>
      </c>
      <c r="D16" s="74" t="s">
        <v>193</v>
      </c>
      <c r="E16" s="74" t="s">
        <v>303</v>
      </c>
      <c r="F16" s="74" t="s">
        <v>248</v>
      </c>
      <c r="G16" s="74"/>
      <c r="H16" s="74" t="s">
        <v>304</v>
      </c>
      <c r="I16" s="74" t="s">
        <v>305</v>
      </c>
      <c r="J16" s="74"/>
      <c r="K16" s="74"/>
      <c r="L16" s="74"/>
      <c r="M16" s="74"/>
      <c r="N16" s="74" t="s">
        <v>221</v>
      </c>
      <c r="O16" s="79" t="s">
        <v>306</v>
      </c>
      <c r="P16" s="74" t="s">
        <v>307</v>
      </c>
      <c r="Q16" s="76" t="s">
        <v>200</v>
      </c>
      <c r="R16" s="76" t="s">
        <v>277</v>
      </c>
      <c r="S16" s="76" t="s">
        <v>201</v>
      </c>
      <c r="T16" s="76" t="s">
        <v>308</v>
      </c>
      <c r="U16" s="76" t="s">
        <v>309</v>
      </c>
      <c r="V16" s="76" t="s">
        <v>310</v>
      </c>
      <c r="W16" s="76" t="s">
        <v>311</v>
      </c>
      <c r="X16" s="76" t="s">
        <v>310</v>
      </c>
      <c r="Y16" s="76" t="s">
        <v>263</v>
      </c>
      <c r="Z16" s="76" t="s">
        <v>309</v>
      </c>
      <c r="AA16" s="76" t="s">
        <v>308</v>
      </c>
      <c r="AB16" s="76" t="s">
        <v>243</v>
      </c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4">
        <v>1200</v>
      </c>
      <c r="AN16" s="74" t="s">
        <v>312</v>
      </c>
      <c r="AO16" s="80" t="s">
        <v>313</v>
      </c>
      <c r="AP16" s="85">
        <v>42171</v>
      </c>
      <c r="AQ16" s="74">
        <v>4</v>
      </c>
      <c r="AR16" s="74">
        <v>1</v>
      </c>
      <c r="AS16" s="79"/>
      <c r="AT16" s="80" t="s">
        <v>221</v>
      </c>
      <c r="AU16" s="106"/>
      <c r="AV16" s="107"/>
      <c r="AW16" s="84"/>
      <c r="AX16" s="84"/>
      <c r="AY16" s="84"/>
    </row>
    <row r="17" spans="1:51" s="84" customFormat="1" ht="18.75" customHeight="1" x14ac:dyDescent="0.15">
      <c r="A17" s="54"/>
      <c r="B17" s="72">
        <v>15</v>
      </c>
      <c r="C17" s="73">
        <v>15</v>
      </c>
      <c r="D17" s="74" t="s">
        <v>193</v>
      </c>
      <c r="E17" s="74" t="s">
        <v>303</v>
      </c>
      <c r="F17" s="74" t="s">
        <v>248</v>
      </c>
      <c r="G17" s="74"/>
      <c r="H17" s="74" t="s">
        <v>304</v>
      </c>
      <c r="I17" s="74" t="s">
        <v>305</v>
      </c>
      <c r="J17" s="74" t="s">
        <v>272</v>
      </c>
      <c r="K17" s="74" t="s">
        <v>314</v>
      </c>
      <c r="L17" s="74"/>
      <c r="M17" s="74"/>
      <c r="N17" s="74" t="s">
        <v>221</v>
      </c>
      <c r="O17" s="79" t="s">
        <v>315</v>
      </c>
      <c r="P17" s="74" t="s">
        <v>316</v>
      </c>
      <c r="Q17" s="76" t="s">
        <v>200</v>
      </c>
      <c r="R17" s="76" t="s">
        <v>201</v>
      </c>
      <c r="S17" s="76" t="s">
        <v>308</v>
      </c>
      <c r="T17" s="76" t="s">
        <v>263</v>
      </c>
      <c r="U17" s="76" t="s">
        <v>264</v>
      </c>
      <c r="V17" s="76" t="s">
        <v>317</v>
      </c>
      <c r="W17" s="76" t="s">
        <v>311</v>
      </c>
      <c r="X17" s="76" t="s">
        <v>318</v>
      </c>
      <c r="Y17" s="76" t="s">
        <v>311</v>
      </c>
      <c r="Z17" s="76" t="s">
        <v>319</v>
      </c>
      <c r="AA17" s="76" t="s">
        <v>317</v>
      </c>
      <c r="AB17" s="76" t="s">
        <v>240</v>
      </c>
      <c r="AC17" s="76" t="s">
        <v>263</v>
      </c>
      <c r="AD17" s="76" t="s">
        <v>308</v>
      </c>
      <c r="AE17" s="76" t="s">
        <v>243</v>
      </c>
      <c r="AF17" s="76"/>
      <c r="AG17" s="76"/>
      <c r="AH17" s="76"/>
      <c r="AI17" s="76"/>
      <c r="AJ17" s="76"/>
      <c r="AK17" s="76"/>
      <c r="AL17" s="76"/>
      <c r="AM17" s="74">
        <v>2500</v>
      </c>
      <c r="AN17" s="74" t="s">
        <v>312</v>
      </c>
      <c r="AO17" s="80" t="s">
        <v>279</v>
      </c>
      <c r="AP17" s="85">
        <v>42171</v>
      </c>
      <c r="AQ17" s="74">
        <v>4</v>
      </c>
      <c r="AR17" s="74">
        <v>1</v>
      </c>
      <c r="AS17" s="79"/>
      <c r="AT17" s="80" t="s">
        <v>221</v>
      </c>
      <c r="AU17" s="60"/>
      <c r="AV17" s="107"/>
      <c r="AW17" s="108"/>
      <c r="AX17" s="108"/>
      <c r="AY17" s="108"/>
    </row>
    <row r="18" spans="1:51" s="110" customFormat="1" ht="18.75" customHeight="1" x14ac:dyDescent="0.15">
      <c r="A18" s="109"/>
      <c r="B18" s="72">
        <v>16</v>
      </c>
      <c r="C18" s="73">
        <v>16</v>
      </c>
      <c r="D18" s="74" t="s">
        <v>193</v>
      </c>
      <c r="E18" s="74" t="s">
        <v>320</v>
      </c>
      <c r="F18" s="74" t="s">
        <v>195</v>
      </c>
      <c r="G18" s="74"/>
      <c r="H18" s="74" t="s">
        <v>321</v>
      </c>
      <c r="I18" s="74" t="s">
        <v>39</v>
      </c>
      <c r="J18" s="74"/>
      <c r="K18" s="74"/>
      <c r="L18" s="74"/>
      <c r="M18" s="74"/>
      <c r="N18" s="74" t="s">
        <v>230</v>
      </c>
      <c r="O18" s="74" t="s">
        <v>322</v>
      </c>
      <c r="P18" s="74" t="s">
        <v>323</v>
      </c>
      <c r="Q18" s="76" t="s">
        <v>200</v>
      </c>
      <c r="R18" s="76" t="s">
        <v>324</v>
      </c>
      <c r="S18" s="76" t="s">
        <v>291</v>
      </c>
      <c r="T18" s="76" t="s">
        <v>201</v>
      </c>
      <c r="U18" s="76" t="s">
        <v>325</v>
      </c>
      <c r="V18" s="76" t="s">
        <v>326</v>
      </c>
      <c r="W18" s="76" t="s">
        <v>327</v>
      </c>
      <c r="X18" s="76" t="s">
        <v>328</v>
      </c>
      <c r="Y18" s="76" t="s">
        <v>329</v>
      </c>
      <c r="Z18" s="76" t="s">
        <v>330</v>
      </c>
      <c r="AA18" s="76" t="s">
        <v>331</v>
      </c>
      <c r="AB18" s="76" t="s">
        <v>201</v>
      </c>
      <c r="AC18" s="76" t="s">
        <v>277</v>
      </c>
      <c r="AD18" s="76"/>
      <c r="AE18" s="76"/>
      <c r="AF18" s="76"/>
      <c r="AG18" s="76"/>
      <c r="AH18" s="76"/>
      <c r="AI18" s="76"/>
      <c r="AJ18" s="76"/>
      <c r="AK18" s="76"/>
      <c r="AL18" s="76"/>
      <c r="AM18" s="74">
        <v>1000</v>
      </c>
      <c r="AN18" s="74" t="s">
        <v>332</v>
      </c>
      <c r="AO18" s="80" t="s">
        <v>204</v>
      </c>
      <c r="AP18" s="85">
        <v>41561</v>
      </c>
      <c r="AQ18" s="74">
        <v>2</v>
      </c>
      <c r="AR18" s="74">
        <v>2</v>
      </c>
      <c r="AS18" s="74"/>
      <c r="AT18" s="80" t="s">
        <v>269</v>
      </c>
      <c r="AU18" s="109"/>
    </row>
    <row r="19" spans="1:51" s="104" customFormat="1" ht="18.75" customHeight="1" x14ac:dyDescent="0.15">
      <c r="A19" s="54"/>
      <c r="B19" s="72">
        <v>17</v>
      </c>
      <c r="C19" s="73">
        <v>17</v>
      </c>
      <c r="D19" s="74" t="s">
        <v>193</v>
      </c>
      <c r="E19" s="95" t="s">
        <v>41</v>
      </c>
      <c r="F19" s="95" t="s">
        <v>195</v>
      </c>
      <c r="G19" s="95"/>
      <c r="H19" s="95" t="s">
        <v>333</v>
      </c>
      <c r="I19" s="95"/>
      <c r="J19" s="95"/>
      <c r="K19" s="95"/>
      <c r="L19" s="95"/>
      <c r="M19" s="95"/>
      <c r="N19" s="74" t="s">
        <v>230</v>
      </c>
      <c r="O19" s="98" t="s">
        <v>334</v>
      </c>
      <c r="P19" s="95" t="s">
        <v>335</v>
      </c>
      <c r="Q19" s="94" t="s">
        <v>200</v>
      </c>
      <c r="R19" s="94" t="s">
        <v>227</v>
      </c>
      <c r="S19" s="76" t="s">
        <v>291</v>
      </c>
      <c r="T19" s="94" t="s">
        <v>201</v>
      </c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5">
        <v>850</v>
      </c>
      <c r="AN19" s="95" t="s">
        <v>336</v>
      </c>
      <c r="AO19" s="96" t="s">
        <v>313</v>
      </c>
      <c r="AP19" s="97">
        <v>43310</v>
      </c>
      <c r="AQ19" s="95">
        <v>1</v>
      </c>
      <c r="AR19" s="95">
        <v>1</v>
      </c>
      <c r="AS19" s="95"/>
      <c r="AT19" s="96" t="s">
        <v>97</v>
      </c>
      <c r="AU19" s="103"/>
      <c r="AV19" s="107"/>
      <c r="AW19" s="84"/>
      <c r="AX19" s="84"/>
      <c r="AY19" s="84"/>
    </row>
    <row r="20" spans="1:51" s="104" customFormat="1" ht="18.75" customHeight="1" x14ac:dyDescent="0.15">
      <c r="A20" s="54"/>
      <c r="B20" s="72">
        <v>18</v>
      </c>
      <c r="C20" s="73">
        <v>18</v>
      </c>
      <c r="D20" s="74" t="s">
        <v>193</v>
      </c>
      <c r="E20" s="95" t="s">
        <v>303</v>
      </c>
      <c r="F20" s="95" t="s">
        <v>248</v>
      </c>
      <c r="G20" s="95"/>
      <c r="H20" s="95" t="s">
        <v>304</v>
      </c>
      <c r="I20" s="95" t="s">
        <v>337</v>
      </c>
      <c r="J20" s="95"/>
      <c r="K20" s="95"/>
      <c r="L20" s="95"/>
      <c r="M20" s="95"/>
      <c r="N20" s="74" t="s">
        <v>221</v>
      </c>
      <c r="O20" s="98" t="s">
        <v>338</v>
      </c>
      <c r="P20" s="95" t="s">
        <v>339</v>
      </c>
      <c r="Q20" s="94" t="s">
        <v>200</v>
      </c>
      <c r="R20" s="94" t="s">
        <v>262</v>
      </c>
      <c r="S20" s="76" t="s">
        <v>263</v>
      </c>
      <c r="T20" s="94" t="s">
        <v>241</v>
      </c>
      <c r="U20" s="94" t="s">
        <v>264</v>
      </c>
      <c r="V20" s="94" t="s">
        <v>240</v>
      </c>
      <c r="W20" s="94" t="s">
        <v>242</v>
      </c>
      <c r="X20" s="94" t="s">
        <v>266</v>
      </c>
      <c r="Y20" s="94" t="s">
        <v>265</v>
      </c>
      <c r="Z20" s="94" t="s">
        <v>201</v>
      </c>
      <c r="AA20" s="94" t="s">
        <v>277</v>
      </c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5">
        <v>1300</v>
      </c>
      <c r="AN20" s="95" t="s">
        <v>340</v>
      </c>
      <c r="AO20" s="96" t="s">
        <v>236</v>
      </c>
      <c r="AP20" s="97">
        <v>43213</v>
      </c>
      <c r="AQ20" s="95">
        <v>3</v>
      </c>
      <c r="AR20" s="95">
        <v>1</v>
      </c>
      <c r="AS20" s="95"/>
      <c r="AT20" s="96" t="s">
        <v>221</v>
      </c>
      <c r="AU20" s="103"/>
      <c r="AV20" s="107"/>
      <c r="AW20" s="84"/>
      <c r="AX20" s="84"/>
      <c r="AY20" s="84"/>
    </row>
    <row r="21" spans="1:51" s="84" customFormat="1" ht="18.75" customHeight="1" x14ac:dyDescent="0.15">
      <c r="A21" s="54"/>
      <c r="B21" s="72">
        <v>19</v>
      </c>
      <c r="C21" s="73">
        <v>19</v>
      </c>
      <c r="D21" s="74" t="s">
        <v>193</v>
      </c>
      <c r="E21" s="74" t="s">
        <v>320</v>
      </c>
      <c r="F21" s="74" t="s">
        <v>195</v>
      </c>
      <c r="G21" s="74"/>
      <c r="H21" s="74" t="s">
        <v>321</v>
      </c>
      <c r="I21" s="74" t="s">
        <v>274</v>
      </c>
      <c r="J21" s="74"/>
      <c r="K21" s="74"/>
      <c r="L21" s="74"/>
      <c r="M21" s="74"/>
      <c r="N21" s="74" t="s">
        <v>230</v>
      </c>
      <c r="O21" s="74" t="s">
        <v>341</v>
      </c>
      <c r="P21" s="74" t="s">
        <v>342</v>
      </c>
      <c r="Q21" s="76" t="s">
        <v>200</v>
      </c>
      <c r="R21" s="76" t="s">
        <v>291</v>
      </c>
      <c r="S21" s="76" t="s">
        <v>343</v>
      </c>
      <c r="T21" s="76" t="s">
        <v>201</v>
      </c>
      <c r="U21" s="76" t="s">
        <v>331</v>
      </c>
      <c r="V21" s="76" t="s">
        <v>344</v>
      </c>
      <c r="W21" s="76" t="s">
        <v>345</v>
      </c>
      <c r="X21" s="76" t="s">
        <v>201</v>
      </c>
      <c r="Y21" s="76" t="s">
        <v>277</v>
      </c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4">
        <v>1049</v>
      </c>
      <c r="AN21" s="74" t="s">
        <v>346</v>
      </c>
      <c r="AO21" s="80" t="s">
        <v>347</v>
      </c>
      <c r="AP21" s="85">
        <v>40737</v>
      </c>
      <c r="AQ21" s="74">
        <v>2</v>
      </c>
      <c r="AR21" s="74">
        <v>2</v>
      </c>
      <c r="AS21" s="79"/>
      <c r="AT21" s="80" t="s">
        <v>269</v>
      </c>
      <c r="AU21" s="60"/>
      <c r="AV21" s="104"/>
      <c r="AW21" s="104"/>
      <c r="AX21" s="104"/>
      <c r="AY21" s="104"/>
    </row>
    <row r="22" spans="1:51" s="84" customFormat="1" ht="18.75" customHeight="1" x14ac:dyDescent="0.15">
      <c r="A22" s="54"/>
      <c r="B22" s="72">
        <v>20</v>
      </c>
      <c r="C22" s="73">
        <v>20</v>
      </c>
      <c r="D22" s="74" t="s">
        <v>193</v>
      </c>
      <c r="E22" s="111" t="s">
        <v>348</v>
      </c>
      <c r="F22" s="74" t="s">
        <v>195</v>
      </c>
      <c r="G22" s="74"/>
      <c r="H22" s="74" t="s">
        <v>39</v>
      </c>
      <c r="I22" s="74" t="s">
        <v>349</v>
      </c>
      <c r="J22" s="74" t="s">
        <v>333</v>
      </c>
      <c r="K22" s="74"/>
      <c r="L22" s="74"/>
      <c r="M22" s="74"/>
      <c r="N22" s="74" t="s">
        <v>221</v>
      </c>
      <c r="O22" s="74" t="s">
        <v>350</v>
      </c>
      <c r="P22" s="74" t="s">
        <v>351</v>
      </c>
      <c r="Q22" s="76" t="s">
        <v>200</v>
      </c>
      <c r="R22" s="76" t="s">
        <v>201</v>
      </c>
      <c r="S22" s="76" t="s">
        <v>240</v>
      </c>
      <c r="T22" s="76" t="s">
        <v>224</v>
      </c>
      <c r="U22" s="76" t="s">
        <v>226</v>
      </c>
      <c r="V22" s="76" t="s">
        <v>225</v>
      </c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4">
        <v>1800</v>
      </c>
      <c r="AN22" s="74" t="s">
        <v>352</v>
      </c>
      <c r="AO22" s="80" t="s">
        <v>313</v>
      </c>
      <c r="AP22" s="85">
        <v>40247</v>
      </c>
      <c r="AQ22" s="74">
        <v>3</v>
      </c>
      <c r="AR22" s="74">
        <v>3</v>
      </c>
      <c r="AS22" s="79"/>
      <c r="AT22" s="80" t="s">
        <v>221</v>
      </c>
      <c r="AU22" s="60"/>
    </row>
    <row r="23" spans="1:51" s="84" customFormat="1" ht="18.75" customHeight="1" x14ac:dyDescent="0.15">
      <c r="A23" s="54"/>
      <c r="B23" s="72">
        <v>21</v>
      </c>
      <c r="C23" s="73">
        <v>21</v>
      </c>
      <c r="D23" s="74" t="s">
        <v>193</v>
      </c>
      <c r="E23" s="74" t="s">
        <v>281</v>
      </c>
      <c r="F23" s="74" t="s">
        <v>195</v>
      </c>
      <c r="G23" s="74"/>
      <c r="H23" s="74" t="s">
        <v>282</v>
      </c>
      <c r="I23" s="74" t="s">
        <v>272</v>
      </c>
      <c r="J23" s="74"/>
      <c r="K23" s="74"/>
      <c r="L23" s="74"/>
      <c r="M23" s="74"/>
      <c r="N23" s="74" t="s">
        <v>230</v>
      </c>
      <c r="O23" s="79" t="s">
        <v>353</v>
      </c>
      <c r="P23" s="74" t="s">
        <v>354</v>
      </c>
      <c r="Q23" s="76" t="s">
        <v>207</v>
      </c>
      <c r="R23" s="76" t="s">
        <v>240</v>
      </c>
      <c r="S23" s="76" t="s">
        <v>355</v>
      </c>
      <c r="T23" s="76" t="s">
        <v>264</v>
      </c>
      <c r="U23" s="76" t="s">
        <v>356</v>
      </c>
      <c r="V23" s="76" t="s">
        <v>243</v>
      </c>
      <c r="W23" s="76" t="s">
        <v>295</v>
      </c>
      <c r="X23" s="76" t="s">
        <v>201</v>
      </c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4">
        <v>700</v>
      </c>
      <c r="AN23" s="74" t="s">
        <v>357</v>
      </c>
      <c r="AO23" s="80" t="s">
        <v>358</v>
      </c>
      <c r="AP23" s="85">
        <v>42268</v>
      </c>
      <c r="AQ23" s="74">
        <v>2</v>
      </c>
      <c r="AR23" s="74">
        <v>2</v>
      </c>
      <c r="AS23" s="79"/>
      <c r="AT23" s="80" t="s">
        <v>97</v>
      </c>
      <c r="AU23" s="60"/>
      <c r="AV23" s="107"/>
    </row>
    <row r="24" spans="1:51" s="84" customFormat="1" ht="18.75" customHeight="1" x14ac:dyDescent="0.15">
      <c r="A24" s="54"/>
      <c r="B24" s="72">
        <v>22</v>
      </c>
      <c r="C24" s="73">
        <v>22</v>
      </c>
      <c r="D24" s="74" t="s">
        <v>193</v>
      </c>
      <c r="E24" s="74" t="s">
        <v>281</v>
      </c>
      <c r="F24" s="74" t="s">
        <v>195</v>
      </c>
      <c r="G24" s="74"/>
      <c r="H24" s="74" t="s">
        <v>282</v>
      </c>
      <c r="I24" s="74" t="s">
        <v>321</v>
      </c>
      <c r="J24" s="95"/>
      <c r="K24" s="74"/>
      <c r="L24" s="74"/>
      <c r="M24" s="74"/>
      <c r="N24" s="74" t="s">
        <v>230</v>
      </c>
      <c r="O24" s="79" t="s">
        <v>359</v>
      </c>
      <c r="P24" s="74" t="s">
        <v>360</v>
      </c>
      <c r="Q24" s="76" t="s">
        <v>207</v>
      </c>
      <c r="R24" s="76" t="s">
        <v>201</v>
      </c>
      <c r="S24" s="94" t="s">
        <v>355</v>
      </c>
      <c r="T24" s="94" t="s">
        <v>361</v>
      </c>
      <c r="U24" s="76" t="s">
        <v>240</v>
      </c>
      <c r="V24" s="76" t="s">
        <v>356</v>
      </c>
      <c r="W24" s="76" t="s">
        <v>243</v>
      </c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95">
        <v>1000</v>
      </c>
      <c r="AN24" s="95" t="s">
        <v>362</v>
      </c>
      <c r="AO24" s="96" t="s">
        <v>257</v>
      </c>
      <c r="AP24" s="97">
        <v>43307</v>
      </c>
      <c r="AQ24" s="95">
        <v>2</v>
      </c>
      <c r="AR24" s="74">
        <v>2</v>
      </c>
      <c r="AS24" s="98"/>
      <c r="AT24" s="80" t="s">
        <v>97</v>
      </c>
      <c r="AU24" s="60"/>
      <c r="AV24" s="107"/>
    </row>
    <row r="25" spans="1:51" s="84" customFormat="1" ht="18.75" customHeight="1" x14ac:dyDescent="0.15">
      <c r="A25" s="54"/>
      <c r="B25" s="72">
        <v>23</v>
      </c>
      <c r="C25" s="73">
        <v>23</v>
      </c>
      <c r="D25" s="74" t="s">
        <v>193</v>
      </c>
      <c r="E25" s="74" t="s">
        <v>363</v>
      </c>
      <c r="F25" s="74" t="s">
        <v>248</v>
      </c>
      <c r="G25" s="74"/>
      <c r="H25" s="74" t="s">
        <v>109</v>
      </c>
      <c r="I25" s="74"/>
      <c r="J25" s="95"/>
      <c r="K25" s="74"/>
      <c r="L25" s="74"/>
      <c r="M25" s="74"/>
      <c r="N25" s="74" t="s">
        <v>230</v>
      </c>
      <c r="O25" s="79" t="s">
        <v>364</v>
      </c>
      <c r="P25" s="74" t="s">
        <v>365</v>
      </c>
      <c r="Q25" s="76" t="s">
        <v>200</v>
      </c>
      <c r="R25" s="76" t="s">
        <v>366</v>
      </c>
      <c r="S25" s="94" t="s">
        <v>367</v>
      </c>
      <c r="T25" s="94" t="s">
        <v>201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95">
        <v>700</v>
      </c>
      <c r="AN25" s="95" t="s">
        <v>368</v>
      </c>
      <c r="AO25" s="96" t="s">
        <v>369</v>
      </c>
      <c r="AP25" s="97">
        <v>43603</v>
      </c>
      <c r="AQ25" s="95">
        <v>1</v>
      </c>
      <c r="AR25" s="74">
        <v>1</v>
      </c>
      <c r="AS25" s="98"/>
      <c r="AT25" s="80" t="s">
        <v>97</v>
      </c>
      <c r="AU25" s="60"/>
      <c r="AV25" s="107"/>
    </row>
    <row r="26" spans="1:51" s="84" customFormat="1" ht="18.75" customHeight="1" x14ac:dyDescent="0.15">
      <c r="A26" s="54">
        <v>0.5</v>
      </c>
      <c r="B26" s="112">
        <v>24</v>
      </c>
      <c r="C26" s="113">
        <v>23.5</v>
      </c>
      <c r="D26" s="95" t="s">
        <v>370</v>
      </c>
      <c r="E26" s="95" t="s">
        <v>371</v>
      </c>
      <c r="F26" s="95" t="s">
        <v>372</v>
      </c>
      <c r="G26" s="95"/>
      <c r="H26" s="95" t="s">
        <v>373</v>
      </c>
      <c r="I26" s="95" t="s">
        <v>374</v>
      </c>
      <c r="J26" s="95" t="s">
        <v>375</v>
      </c>
      <c r="K26" s="95" t="s">
        <v>376</v>
      </c>
      <c r="L26" s="95" t="s">
        <v>377</v>
      </c>
      <c r="M26" s="95" t="s">
        <v>378</v>
      </c>
      <c r="N26" s="95" t="s">
        <v>379</v>
      </c>
      <c r="O26" s="98" t="s">
        <v>380</v>
      </c>
      <c r="P26" s="95" t="s">
        <v>381</v>
      </c>
      <c r="Q26" s="94" t="s">
        <v>382</v>
      </c>
      <c r="R26" s="94" t="s">
        <v>383</v>
      </c>
      <c r="S26" s="94" t="s">
        <v>384</v>
      </c>
      <c r="T26" s="94" t="s">
        <v>385</v>
      </c>
      <c r="U26" s="94" t="s">
        <v>386</v>
      </c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5">
        <v>700</v>
      </c>
      <c r="AN26" s="95" t="s">
        <v>387</v>
      </c>
      <c r="AO26" s="96" t="s">
        <v>388</v>
      </c>
      <c r="AP26" s="114"/>
      <c r="AQ26" s="95">
        <v>1</v>
      </c>
      <c r="AR26" s="95">
        <v>1</v>
      </c>
      <c r="AS26" s="98"/>
      <c r="AT26" s="96" t="s">
        <v>389</v>
      </c>
      <c r="AU26" s="60"/>
      <c r="AV26" s="107"/>
    </row>
    <row r="27" spans="1:51" s="104" customFormat="1" ht="18.75" customHeight="1" x14ac:dyDescent="0.15">
      <c r="A27" s="54"/>
      <c r="B27" s="115">
        <v>1</v>
      </c>
      <c r="C27" s="116">
        <v>1</v>
      </c>
      <c r="D27" s="117" t="s">
        <v>390</v>
      </c>
      <c r="E27" s="117" t="s">
        <v>391</v>
      </c>
      <c r="F27" s="117" t="str">
        <f>VLOOKUP(E27,집계표!$F$5:$H$38,3,FALSE)</f>
        <v>외국적</v>
      </c>
      <c r="G27" s="117"/>
      <c r="H27" s="117" t="s">
        <v>392</v>
      </c>
      <c r="I27" s="117"/>
      <c r="J27" s="117"/>
      <c r="K27" s="117"/>
      <c r="L27" s="117"/>
      <c r="M27" s="117"/>
      <c r="N27" s="117" t="s">
        <v>393</v>
      </c>
      <c r="O27" s="118" t="s">
        <v>394</v>
      </c>
      <c r="P27" s="117" t="s">
        <v>395</v>
      </c>
      <c r="Q27" s="119" t="s">
        <v>396</v>
      </c>
      <c r="R27" s="119" t="s">
        <v>397</v>
      </c>
      <c r="S27" s="119" t="s">
        <v>398</v>
      </c>
      <c r="T27" s="119" t="s">
        <v>399</v>
      </c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7">
        <v>370</v>
      </c>
      <c r="AN27" s="117" t="s">
        <v>400</v>
      </c>
      <c r="AO27" s="120" t="s">
        <v>401</v>
      </c>
      <c r="AP27" s="121">
        <v>40590</v>
      </c>
      <c r="AQ27" s="117">
        <v>1</v>
      </c>
      <c r="AR27" s="117">
        <v>1</v>
      </c>
      <c r="AS27" s="117"/>
      <c r="AT27" s="120" t="s">
        <v>402</v>
      </c>
      <c r="AU27" s="103"/>
    </row>
    <row r="28" spans="1:51" s="84" customFormat="1" ht="18.75" customHeight="1" x14ac:dyDescent="0.15">
      <c r="A28" s="54"/>
      <c r="B28" s="115">
        <v>2</v>
      </c>
      <c r="C28" s="116">
        <v>2</v>
      </c>
      <c r="D28" s="117" t="s">
        <v>403</v>
      </c>
      <c r="E28" s="117" t="s">
        <v>404</v>
      </c>
      <c r="F28" s="117" t="str">
        <f>VLOOKUP(E28,집계표!$F$5:$H$38,3,FALSE)</f>
        <v>외국적</v>
      </c>
      <c r="G28" s="117"/>
      <c r="H28" s="117" t="s">
        <v>405</v>
      </c>
      <c r="I28" s="117"/>
      <c r="J28" s="117"/>
      <c r="K28" s="117"/>
      <c r="L28" s="117"/>
      <c r="M28" s="117"/>
      <c r="N28" s="117" t="s">
        <v>406</v>
      </c>
      <c r="O28" s="118" t="s">
        <v>407</v>
      </c>
      <c r="P28" s="117" t="s">
        <v>408</v>
      </c>
      <c r="Q28" s="119" t="s">
        <v>409</v>
      </c>
      <c r="R28" s="119" t="s">
        <v>410</v>
      </c>
      <c r="S28" s="119" t="s">
        <v>411</v>
      </c>
      <c r="T28" s="119" t="s">
        <v>399</v>
      </c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7">
        <v>370</v>
      </c>
      <c r="AN28" s="117" t="s">
        <v>412</v>
      </c>
      <c r="AO28" s="120" t="s">
        <v>413</v>
      </c>
      <c r="AP28" s="121">
        <v>40590</v>
      </c>
      <c r="AQ28" s="117">
        <v>1</v>
      </c>
      <c r="AR28" s="117">
        <v>1</v>
      </c>
      <c r="AS28" s="117"/>
      <c r="AT28" s="120" t="s">
        <v>414</v>
      </c>
      <c r="AU28" s="60"/>
    </row>
    <row r="29" spans="1:51" s="84" customFormat="1" ht="18.75" customHeight="1" x14ac:dyDescent="0.15">
      <c r="A29" s="54"/>
      <c r="B29" s="115">
        <v>3</v>
      </c>
      <c r="C29" s="116">
        <v>3</v>
      </c>
      <c r="D29" s="117" t="s">
        <v>415</v>
      </c>
      <c r="E29" s="117" t="s">
        <v>405</v>
      </c>
      <c r="F29" s="117" t="str">
        <f>VLOOKUP(E29,집계표!$F$5:$H$38,3,FALSE)</f>
        <v>외국적</v>
      </c>
      <c r="G29" s="117"/>
      <c r="H29" s="117" t="s">
        <v>404</v>
      </c>
      <c r="I29" s="117"/>
      <c r="J29" s="117"/>
      <c r="K29" s="117"/>
      <c r="L29" s="117"/>
      <c r="M29" s="117"/>
      <c r="N29" s="117" t="s">
        <v>393</v>
      </c>
      <c r="O29" s="118" t="s">
        <v>416</v>
      </c>
      <c r="P29" s="117" t="s">
        <v>417</v>
      </c>
      <c r="Q29" s="119" t="s">
        <v>418</v>
      </c>
      <c r="R29" s="119" t="s">
        <v>419</v>
      </c>
      <c r="S29" s="119" t="s">
        <v>420</v>
      </c>
      <c r="T29" s="119" t="s">
        <v>421</v>
      </c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7">
        <v>370</v>
      </c>
      <c r="AN29" s="117" t="s">
        <v>422</v>
      </c>
      <c r="AO29" s="120" t="s">
        <v>423</v>
      </c>
      <c r="AP29" s="121">
        <v>40797</v>
      </c>
      <c r="AQ29" s="117">
        <v>1</v>
      </c>
      <c r="AR29" s="117">
        <v>1</v>
      </c>
      <c r="AS29" s="117"/>
      <c r="AT29" s="120" t="s">
        <v>424</v>
      </c>
      <c r="AU29" s="60"/>
    </row>
    <row r="30" spans="1:51" s="84" customFormat="1" ht="18.75" customHeight="1" x14ac:dyDescent="0.15">
      <c r="A30" s="54"/>
      <c r="B30" s="115">
        <v>4</v>
      </c>
      <c r="C30" s="116">
        <v>4</v>
      </c>
      <c r="D30" s="117" t="s">
        <v>403</v>
      </c>
      <c r="E30" s="117" t="s">
        <v>405</v>
      </c>
      <c r="F30" s="117" t="str">
        <f>VLOOKUP(E30,집계표!$F$5:$H$38,3,FALSE)</f>
        <v>외국적</v>
      </c>
      <c r="G30" s="117"/>
      <c r="H30" s="117" t="s">
        <v>391</v>
      </c>
      <c r="I30" s="117"/>
      <c r="J30" s="117"/>
      <c r="K30" s="117"/>
      <c r="L30" s="117"/>
      <c r="M30" s="117"/>
      <c r="N30" s="117" t="s">
        <v>425</v>
      </c>
      <c r="O30" s="118" t="s">
        <v>426</v>
      </c>
      <c r="P30" s="117" t="s">
        <v>427</v>
      </c>
      <c r="Q30" s="119" t="s">
        <v>396</v>
      </c>
      <c r="R30" s="119" t="s">
        <v>428</v>
      </c>
      <c r="S30" s="119" t="s">
        <v>429</v>
      </c>
      <c r="T30" s="119" t="s">
        <v>430</v>
      </c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7">
        <v>1858</v>
      </c>
      <c r="AN30" s="117" t="s">
        <v>400</v>
      </c>
      <c r="AO30" s="120" t="s">
        <v>431</v>
      </c>
      <c r="AP30" s="121">
        <v>41807</v>
      </c>
      <c r="AQ30" s="117">
        <v>1</v>
      </c>
      <c r="AR30" s="117">
        <v>1</v>
      </c>
      <c r="AS30" s="117"/>
      <c r="AT30" s="120" t="s">
        <v>432</v>
      </c>
      <c r="AU30" s="60"/>
    </row>
    <row r="31" spans="1:51" s="84" customFormat="1" ht="18.75" customHeight="1" x14ac:dyDescent="0.15">
      <c r="A31" s="54"/>
      <c r="B31" s="115">
        <v>5</v>
      </c>
      <c r="C31" s="116">
        <v>5</v>
      </c>
      <c r="D31" s="117" t="s">
        <v>390</v>
      </c>
      <c r="E31" s="117" t="s">
        <v>405</v>
      </c>
      <c r="F31" s="117" t="str">
        <f>VLOOKUP(E31,집계표!$F$5:$H$38,3,FALSE)</f>
        <v>외국적</v>
      </c>
      <c r="G31" s="119"/>
      <c r="H31" s="117" t="s">
        <v>405</v>
      </c>
      <c r="I31" s="117"/>
      <c r="J31" s="117"/>
      <c r="K31" s="117"/>
      <c r="L31" s="117"/>
      <c r="M31" s="117"/>
      <c r="N31" s="117" t="s">
        <v>425</v>
      </c>
      <c r="O31" s="117" t="s">
        <v>433</v>
      </c>
      <c r="P31" s="117" t="s">
        <v>434</v>
      </c>
      <c r="Q31" s="119" t="s">
        <v>396</v>
      </c>
      <c r="R31" s="119" t="s">
        <v>435</v>
      </c>
      <c r="S31" s="119" t="s">
        <v>436</v>
      </c>
      <c r="T31" s="119" t="s">
        <v>383</v>
      </c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7">
        <v>700</v>
      </c>
      <c r="AN31" s="117" t="s">
        <v>400</v>
      </c>
      <c r="AO31" s="122" t="s">
        <v>437</v>
      </c>
      <c r="AP31" s="123">
        <v>41974</v>
      </c>
      <c r="AQ31" s="117">
        <v>1</v>
      </c>
      <c r="AR31" s="117">
        <v>1</v>
      </c>
      <c r="AS31" s="117"/>
      <c r="AT31" s="120" t="s">
        <v>414</v>
      </c>
      <c r="AU31" s="60"/>
    </row>
    <row r="32" spans="1:51" s="84" customFormat="1" ht="18.75" customHeight="1" x14ac:dyDescent="0.15">
      <c r="A32" s="54"/>
      <c r="B32" s="115">
        <v>6</v>
      </c>
      <c r="C32" s="116">
        <v>6</v>
      </c>
      <c r="D32" s="117" t="s">
        <v>438</v>
      </c>
      <c r="E32" s="117" t="s">
        <v>439</v>
      </c>
      <c r="F32" s="117" t="str">
        <f>VLOOKUP(E32,집계표!$F$5:$H$38,3,FALSE)</f>
        <v>외국적</v>
      </c>
      <c r="G32" s="117"/>
      <c r="H32" s="117" t="s">
        <v>440</v>
      </c>
      <c r="I32" s="117" t="s">
        <v>441</v>
      </c>
      <c r="J32" s="117"/>
      <c r="K32" s="117"/>
      <c r="L32" s="117"/>
      <c r="M32" s="117"/>
      <c r="N32" s="117" t="s">
        <v>442</v>
      </c>
      <c r="O32" s="117" t="s">
        <v>443</v>
      </c>
      <c r="P32" s="117" t="s">
        <v>444</v>
      </c>
      <c r="Q32" s="119" t="s">
        <v>418</v>
      </c>
      <c r="R32" s="119" t="s">
        <v>445</v>
      </c>
      <c r="S32" s="119" t="s">
        <v>446</v>
      </c>
      <c r="T32" s="119" t="s">
        <v>447</v>
      </c>
      <c r="U32" s="119" t="s">
        <v>448</v>
      </c>
      <c r="V32" s="119" t="s">
        <v>449</v>
      </c>
      <c r="W32" s="119" t="s">
        <v>450</v>
      </c>
      <c r="X32" s="119" t="s">
        <v>451</v>
      </c>
      <c r="Y32" s="119" t="s">
        <v>445</v>
      </c>
      <c r="Z32" s="119" t="s">
        <v>452</v>
      </c>
      <c r="AA32" s="119" t="s">
        <v>453</v>
      </c>
      <c r="AB32" s="119" t="s">
        <v>454</v>
      </c>
      <c r="AC32" s="119" t="s">
        <v>421</v>
      </c>
      <c r="AD32" s="119"/>
      <c r="AE32" s="119"/>
      <c r="AF32" s="119"/>
      <c r="AG32" s="119"/>
      <c r="AH32" s="119"/>
      <c r="AI32" s="119"/>
      <c r="AJ32" s="119"/>
      <c r="AK32" s="119"/>
      <c r="AL32" s="119"/>
      <c r="AM32" s="117">
        <v>1700</v>
      </c>
      <c r="AN32" s="117" t="s">
        <v>455</v>
      </c>
      <c r="AO32" s="120" t="s">
        <v>423</v>
      </c>
      <c r="AP32" s="121">
        <v>40542</v>
      </c>
      <c r="AQ32" s="117">
        <v>3</v>
      </c>
      <c r="AR32" s="117">
        <v>2</v>
      </c>
      <c r="AS32" s="117"/>
      <c r="AT32" s="120" t="s">
        <v>456</v>
      </c>
      <c r="AU32" s="60"/>
    </row>
    <row r="33" spans="1:50" s="84" customFormat="1" ht="18.75" customHeight="1" x14ac:dyDescent="0.15">
      <c r="A33" s="54"/>
      <c r="B33" s="115">
        <v>7</v>
      </c>
      <c r="C33" s="116">
        <v>7</v>
      </c>
      <c r="D33" s="124" t="s">
        <v>390</v>
      </c>
      <c r="E33" s="117" t="s">
        <v>457</v>
      </c>
      <c r="F33" s="117" t="s">
        <v>248</v>
      </c>
      <c r="G33" s="117"/>
      <c r="H33" s="117" t="s">
        <v>458</v>
      </c>
      <c r="I33" s="124" t="s">
        <v>250</v>
      </c>
      <c r="J33" s="124" t="s">
        <v>321</v>
      </c>
      <c r="K33" s="124"/>
      <c r="L33" s="124"/>
      <c r="M33" s="124"/>
      <c r="N33" s="124" t="s">
        <v>459</v>
      </c>
      <c r="O33" s="124" t="s">
        <v>460</v>
      </c>
      <c r="P33" s="124" t="s">
        <v>461</v>
      </c>
      <c r="Q33" s="125" t="s">
        <v>462</v>
      </c>
      <c r="R33" s="125" t="s">
        <v>463</v>
      </c>
      <c r="S33" s="125" t="s">
        <v>464</v>
      </c>
      <c r="T33" s="125" t="s">
        <v>450</v>
      </c>
      <c r="U33" s="125" t="s">
        <v>465</v>
      </c>
      <c r="V33" s="125" t="s">
        <v>466</v>
      </c>
      <c r="W33" s="119" t="s">
        <v>463</v>
      </c>
      <c r="X33" s="125" t="s">
        <v>467</v>
      </c>
      <c r="Y33" s="125" t="s">
        <v>421</v>
      </c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4">
        <v>1200</v>
      </c>
      <c r="AN33" s="124" t="s">
        <v>468</v>
      </c>
      <c r="AO33" s="126" t="s">
        <v>401</v>
      </c>
      <c r="AP33" s="127">
        <v>42025</v>
      </c>
      <c r="AQ33" s="124">
        <v>2</v>
      </c>
      <c r="AR33" s="124">
        <v>2</v>
      </c>
      <c r="AS33" s="128"/>
      <c r="AT33" s="126" t="s">
        <v>456</v>
      </c>
      <c r="AU33" s="60"/>
    </row>
    <row r="34" spans="1:50" s="84" customFormat="1" ht="18.75" customHeight="1" x14ac:dyDescent="0.15">
      <c r="A34" s="54"/>
      <c r="B34" s="115">
        <v>8</v>
      </c>
      <c r="C34" s="116">
        <v>8</v>
      </c>
      <c r="D34" s="117" t="s">
        <v>390</v>
      </c>
      <c r="E34" s="117" t="s">
        <v>469</v>
      </c>
      <c r="F34" s="117" t="str">
        <f>VLOOKUP(E34,집계표!$F$5:$H$38,3,FALSE)</f>
        <v>국적</v>
      </c>
      <c r="G34" s="117"/>
      <c r="H34" s="117" t="s">
        <v>470</v>
      </c>
      <c r="I34" s="117" t="s">
        <v>471</v>
      </c>
      <c r="J34" s="117"/>
      <c r="K34" s="117"/>
      <c r="L34" s="117"/>
      <c r="M34" s="117"/>
      <c r="N34" s="117" t="s">
        <v>472</v>
      </c>
      <c r="O34" s="117" t="s">
        <v>473</v>
      </c>
      <c r="P34" s="117" t="s">
        <v>474</v>
      </c>
      <c r="Q34" s="119" t="s">
        <v>396</v>
      </c>
      <c r="R34" s="119" t="s">
        <v>475</v>
      </c>
      <c r="S34" s="119" t="s">
        <v>411</v>
      </c>
      <c r="T34" s="119" t="s">
        <v>476</v>
      </c>
      <c r="U34" s="119" t="s">
        <v>477</v>
      </c>
      <c r="V34" s="119" t="s">
        <v>478</v>
      </c>
      <c r="W34" s="119" t="s">
        <v>448</v>
      </c>
      <c r="X34" s="119" t="s">
        <v>450</v>
      </c>
      <c r="Y34" s="119" t="s">
        <v>479</v>
      </c>
      <c r="Z34" s="119" t="s">
        <v>480</v>
      </c>
      <c r="AA34" s="119" t="s">
        <v>421</v>
      </c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7">
        <v>2550</v>
      </c>
      <c r="AN34" s="117" t="s">
        <v>481</v>
      </c>
      <c r="AO34" s="120" t="s">
        <v>482</v>
      </c>
      <c r="AP34" s="121">
        <v>40388</v>
      </c>
      <c r="AQ34" s="117">
        <v>4</v>
      </c>
      <c r="AR34" s="117">
        <v>1</v>
      </c>
      <c r="AS34" s="117"/>
      <c r="AT34" s="126" t="s">
        <v>456</v>
      </c>
      <c r="AU34" s="60"/>
    </row>
    <row r="35" spans="1:50" s="84" customFormat="1" ht="18.75" customHeight="1" x14ac:dyDescent="0.15">
      <c r="A35" s="54"/>
      <c r="B35" s="115">
        <v>9</v>
      </c>
      <c r="C35" s="116">
        <v>9</v>
      </c>
      <c r="D35" s="117" t="s">
        <v>390</v>
      </c>
      <c r="E35" s="117" t="s">
        <v>483</v>
      </c>
      <c r="F35" s="117" t="str">
        <f>VLOOKUP(E35,집계표!$F$5:$H$38,3,FALSE)</f>
        <v>국적</v>
      </c>
      <c r="G35" s="117"/>
      <c r="H35" s="117" t="s">
        <v>484</v>
      </c>
      <c r="I35" s="117" t="s">
        <v>485</v>
      </c>
      <c r="J35" s="117" t="s">
        <v>486</v>
      </c>
      <c r="K35" s="117"/>
      <c r="L35" s="117"/>
      <c r="M35" s="117"/>
      <c r="N35" s="117" t="s">
        <v>487</v>
      </c>
      <c r="O35" s="117" t="s">
        <v>488</v>
      </c>
      <c r="P35" s="117" t="s">
        <v>489</v>
      </c>
      <c r="Q35" s="119" t="s">
        <v>418</v>
      </c>
      <c r="R35" s="119" t="s">
        <v>490</v>
      </c>
      <c r="S35" s="119" t="s">
        <v>491</v>
      </c>
      <c r="T35" s="119" t="s">
        <v>492</v>
      </c>
      <c r="U35" s="119" t="s">
        <v>493</v>
      </c>
      <c r="V35" s="119" t="s">
        <v>490</v>
      </c>
      <c r="W35" s="119" t="s">
        <v>383</v>
      </c>
      <c r="X35" s="119" t="s">
        <v>494</v>
      </c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29">
        <v>1700</v>
      </c>
      <c r="AN35" s="117" t="s">
        <v>495</v>
      </c>
      <c r="AO35" s="120" t="s">
        <v>388</v>
      </c>
      <c r="AP35" s="121">
        <v>41867</v>
      </c>
      <c r="AQ35" s="117">
        <v>3</v>
      </c>
      <c r="AR35" s="117">
        <v>3</v>
      </c>
      <c r="AS35" s="117"/>
      <c r="AT35" s="120" t="s">
        <v>456</v>
      </c>
      <c r="AU35" s="60"/>
    </row>
    <row r="36" spans="1:50" s="84" customFormat="1" ht="18.75" customHeight="1" x14ac:dyDescent="0.15">
      <c r="A36" s="54"/>
      <c r="B36" s="115">
        <v>10</v>
      </c>
      <c r="C36" s="116">
        <v>10</v>
      </c>
      <c r="D36" s="117" t="s">
        <v>496</v>
      </c>
      <c r="E36" s="117" t="s">
        <v>469</v>
      </c>
      <c r="F36" s="117" t="str">
        <f>VLOOKUP(E36,집계표!$F$5:$H$38,3,FALSE)</f>
        <v>국적</v>
      </c>
      <c r="G36" s="117"/>
      <c r="H36" s="117" t="s">
        <v>484</v>
      </c>
      <c r="I36" s="117"/>
      <c r="J36" s="117"/>
      <c r="K36" s="117"/>
      <c r="L36" s="117"/>
      <c r="M36" s="117"/>
      <c r="N36" s="117" t="s">
        <v>497</v>
      </c>
      <c r="O36" s="117" t="s">
        <v>498</v>
      </c>
      <c r="P36" s="117" t="s">
        <v>499</v>
      </c>
      <c r="Q36" s="119" t="s">
        <v>396</v>
      </c>
      <c r="R36" s="119" t="s">
        <v>397</v>
      </c>
      <c r="S36" s="119" t="s">
        <v>450</v>
      </c>
      <c r="T36" s="119" t="s">
        <v>500</v>
      </c>
      <c r="U36" s="119" t="s">
        <v>501</v>
      </c>
      <c r="V36" s="119" t="s">
        <v>502</v>
      </c>
      <c r="W36" s="119" t="s">
        <v>503</v>
      </c>
      <c r="X36" s="119" t="s">
        <v>450</v>
      </c>
      <c r="Y36" s="119" t="s">
        <v>480</v>
      </c>
      <c r="Z36" s="119" t="s">
        <v>421</v>
      </c>
      <c r="AA36" s="119" t="s">
        <v>504</v>
      </c>
      <c r="AB36" s="119" t="s">
        <v>505</v>
      </c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7" t="s">
        <v>506</v>
      </c>
      <c r="AN36" s="117" t="s">
        <v>507</v>
      </c>
      <c r="AO36" s="120" t="s">
        <v>508</v>
      </c>
      <c r="AP36" s="121">
        <v>38549</v>
      </c>
      <c r="AQ36" s="117">
        <v>4</v>
      </c>
      <c r="AR36" s="117">
        <v>1</v>
      </c>
      <c r="AS36" s="117"/>
      <c r="AT36" s="120" t="s">
        <v>487</v>
      </c>
      <c r="AU36" s="60"/>
    </row>
    <row r="37" spans="1:50" s="84" customFormat="1" ht="18.75" customHeight="1" x14ac:dyDescent="0.15">
      <c r="A37" s="54"/>
      <c r="B37" s="115">
        <v>11</v>
      </c>
      <c r="C37" s="116">
        <v>11</v>
      </c>
      <c r="D37" s="117" t="s">
        <v>390</v>
      </c>
      <c r="E37" s="117" t="s">
        <v>469</v>
      </c>
      <c r="F37" s="117" t="str">
        <f>VLOOKUP(E37,집계표!$F$5:$H$38,3,FALSE)</f>
        <v>국적</v>
      </c>
      <c r="G37" s="117"/>
      <c r="H37" s="117" t="s">
        <v>509</v>
      </c>
      <c r="I37" s="117" t="s">
        <v>510</v>
      </c>
      <c r="J37" s="117" t="s">
        <v>511</v>
      </c>
      <c r="K37" s="117"/>
      <c r="L37" s="117"/>
      <c r="M37" s="117"/>
      <c r="N37" s="117" t="s">
        <v>280</v>
      </c>
      <c r="O37" s="117" t="s">
        <v>512</v>
      </c>
      <c r="P37" s="117" t="s">
        <v>513</v>
      </c>
      <c r="Q37" s="119" t="s">
        <v>396</v>
      </c>
      <c r="R37" s="119" t="s">
        <v>447</v>
      </c>
      <c r="S37" s="119" t="s">
        <v>514</v>
      </c>
      <c r="T37" s="119" t="s">
        <v>493</v>
      </c>
      <c r="U37" s="119" t="s">
        <v>492</v>
      </c>
      <c r="V37" s="119" t="s">
        <v>515</v>
      </c>
      <c r="W37" s="119" t="s">
        <v>447</v>
      </c>
      <c r="X37" s="119" t="s">
        <v>516</v>
      </c>
      <c r="Y37" s="119" t="s">
        <v>517</v>
      </c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29" t="s">
        <v>518</v>
      </c>
      <c r="AN37" s="117" t="s">
        <v>519</v>
      </c>
      <c r="AO37" s="120" t="s">
        <v>520</v>
      </c>
      <c r="AP37" s="121">
        <v>41165</v>
      </c>
      <c r="AQ37" s="117">
        <v>3</v>
      </c>
      <c r="AR37" s="117">
        <v>3</v>
      </c>
      <c r="AS37" s="117"/>
      <c r="AT37" s="120" t="s">
        <v>280</v>
      </c>
      <c r="AU37" s="60"/>
    </row>
    <row r="38" spans="1:50" s="84" customFormat="1" ht="18.75" customHeight="1" x14ac:dyDescent="0.15">
      <c r="A38" s="54"/>
      <c r="B38" s="115">
        <v>12</v>
      </c>
      <c r="C38" s="116">
        <v>12</v>
      </c>
      <c r="D38" s="117" t="s">
        <v>390</v>
      </c>
      <c r="E38" s="117" t="s">
        <v>521</v>
      </c>
      <c r="F38" s="117" t="str">
        <f>VLOOKUP(E38,집계표!$F$5:$H$38,3,FALSE)</f>
        <v>국적</v>
      </c>
      <c r="G38" s="117"/>
      <c r="H38" s="117" t="s">
        <v>484</v>
      </c>
      <c r="I38" s="117" t="s">
        <v>440</v>
      </c>
      <c r="J38" s="117" t="s">
        <v>522</v>
      </c>
      <c r="K38" s="117" t="s">
        <v>523</v>
      </c>
      <c r="L38" s="117"/>
      <c r="M38" s="117"/>
      <c r="N38" s="117" t="s">
        <v>524</v>
      </c>
      <c r="O38" s="117" t="s">
        <v>525</v>
      </c>
      <c r="P38" s="117" t="s">
        <v>526</v>
      </c>
      <c r="Q38" s="119" t="s">
        <v>396</v>
      </c>
      <c r="R38" s="130" t="s">
        <v>527</v>
      </c>
      <c r="S38" s="130" t="s">
        <v>479</v>
      </c>
      <c r="T38" s="130" t="s">
        <v>528</v>
      </c>
      <c r="U38" s="130" t="s">
        <v>503</v>
      </c>
      <c r="V38" s="130" t="s">
        <v>501</v>
      </c>
      <c r="W38" s="119" t="s">
        <v>529</v>
      </c>
      <c r="X38" s="119" t="s">
        <v>530</v>
      </c>
      <c r="Y38" s="119" t="s">
        <v>531</v>
      </c>
      <c r="Z38" s="119" t="s">
        <v>532</v>
      </c>
      <c r="AA38" s="119" t="s">
        <v>450</v>
      </c>
      <c r="AB38" s="119" t="s">
        <v>420</v>
      </c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7" t="s">
        <v>533</v>
      </c>
      <c r="AN38" s="117" t="s">
        <v>534</v>
      </c>
      <c r="AO38" s="120" t="s">
        <v>520</v>
      </c>
      <c r="AP38" s="121">
        <v>42524</v>
      </c>
      <c r="AQ38" s="117">
        <v>8</v>
      </c>
      <c r="AR38" s="117">
        <v>4</v>
      </c>
      <c r="AS38" s="117"/>
      <c r="AT38" s="120" t="s">
        <v>535</v>
      </c>
      <c r="AU38" s="60"/>
    </row>
    <row r="39" spans="1:50" s="84" customFormat="1" ht="18.75" customHeight="1" x14ac:dyDescent="0.15">
      <c r="A39" s="54"/>
      <c r="B39" s="115">
        <v>13</v>
      </c>
      <c r="C39" s="116">
        <v>13</v>
      </c>
      <c r="D39" s="117" t="s">
        <v>390</v>
      </c>
      <c r="E39" s="117" t="s">
        <v>483</v>
      </c>
      <c r="F39" s="117" t="str">
        <f>VLOOKUP(E39,집계표!$F$5:$H$38,3,FALSE)</f>
        <v>국적</v>
      </c>
      <c r="G39" s="117"/>
      <c r="H39" s="117" t="s">
        <v>536</v>
      </c>
      <c r="I39" s="117" t="s">
        <v>511</v>
      </c>
      <c r="J39" s="117"/>
      <c r="K39" s="117"/>
      <c r="L39" s="117"/>
      <c r="M39" s="117"/>
      <c r="N39" s="117" t="s">
        <v>456</v>
      </c>
      <c r="O39" s="117" t="s">
        <v>537</v>
      </c>
      <c r="P39" s="117" t="s">
        <v>538</v>
      </c>
      <c r="Q39" s="119" t="s">
        <v>396</v>
      </c>
      <c r="R39" s="131" t="s">
        <v>421</v>
      </c>
      <c r="S39" s="131" t="s">
        <v>475</v>
      </c>
      <c r="T39" s="131" t="s">
        <v>539</v>
      </c>
      <c r="U39" s="131" t="s">
        <v>540</v>
      </c>
      <c r="V39" s="131" t="s">
        <v>541</v>
      </c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29">
        <v>1000</v>
      </c>
      <c r="AN39" s="117" t="s">
        <v>542</v>
      </c>
      <c r="AO39" s="120" t="s">
        <v>543</v>
      </c>
      <c r="AP39" s="121">
        <v>43215</v>
      </c>
      <c r="AQ39" s="117">
        <v>2</v>
      </c>
      <c r="AR39" s="117">
        <v>2</v>
      </c>
      <c r="AS39" s="117"/>
      <c r="AT39" s="120" t="s">
        <v>456</v>
      </c>
      <c r="AU39" s="60"/>
    </row>
    <row r="40" spans="1:50" s="84" customFormat="1" ht="18.75" customHeight="1" x14ac:dyDescent="0.15">
      <c r="A40" s="54"/>
      <c r="B40" s="115">
        <v>14</v>
      </c>
      <c r="C40" s="116">
        <v>14</v>
      </c>
      <c r="D40" s="117" t="s">
        <v>544</v>
      </c>
      <c r="E40" s="117" t="s">
        <v>545</v>
      </c>
      <c r="F40" s="117" t="str">
        <f>VLOOKUP(E40,집계표!$F$5:$H$38,3,FALSE)</f>
        <v>국적</v>
      </c>
      <c r="G40" s="117"/>
      <c r="H40" s="117" t="s">
        <v>546</v>
      </c>
      <c r="I40" s="117"/>
      <c r="J40" s="117"/>
      <c r="K40" s="117"/>
      <c r="L40" s="117"/>
      <c r="M40" s="117"/>
      <c r="N40" s="117" t="s">
        <v>547</v>
      </c>
      <c r="O40" s="117" t="s">
        <v>548</v>
      </c>
      <c r="P40" s="117" t="s">
        <v>549</v>
      </c>
      <c r="Q40" s="130" t="s">
        <v>462</v>
      </c>
      <c r="R40" s="130" t="s">
        <v>411</v>
      </c>
      <c r="S40" s="130" t="s">
        <v>480</v>
      </c>
      <c r="T40" s="130" t="s">
        <v>550</v>
      </c>
      <c r="U40" s="130" t="s">
        <v>551</v>
      </c>
      <c r="V40" s="130" t="s">
        <v>517</v>
      </c>
      <c r="W40" s="130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7">
        <v>950</v>
      </c>
      <c r="AN40" s="117" t="s">
        <v>552</v>
      </c>
      <c r="AO40" s="120" t="s">
        <v>423</v>
      </c>
      <c r="AP40" s="121">
        <v>41258</v>
      </c>
      <c r="AQ40" s="117">
        <v>1</v>
      </c>
      <c r="AR40" s="117">
        <v>1</v>
      </c>
      <c r="AS40" s="117"/>
      <c r="AT40" s="120" t="s">
        <v>553</v>
      </c>
      <c r="AU40" s="60"/>
    </row>
    <row r="41" spans="1:50" s="84" customFormat="1" ht="18.75" customHeight="1" x14ac:dyDescent="0.15">
      <c r="A41" s="54"/>
      <c r="B41" s="115">
        <v>15</v>
      </c>
      <c r="C41" s="116">
        <v>15</v>
      </c>
      <c r="D41" s="117" t="s">
        <v>390</v>
      </c>
      <c r="E41" s="117" t="s">
        <v>554</v>
      </c>
      <c r="F41" s="117" t="str">
        <f>VLOOKUP(E41,집계표!$F$5:$H$38,3,FALSE)</f>
        <v>국적</v>
      </c>
      <c r="G41" s="117"/>
      <c r="H41" s="117" t="s">
        <v>555</v>
      </c>
      <c r="I41" s="117"/>
      <c r="J41" s="117"/>
      <c r="K41" s="117"/>
      <c r="L41" s="117"/>
      <c r="M41" s="117"/>
      <c r="N41" s="117" t="s">
        <v>406</v>
      </c>
      <c r="O41" s="117" t="s">
        <v>556</v>
      </c>
      <c r="P41" s="117" t="s">
        <v>557</v>
      </c>
      <c r="Q41" s="119" t="s">
        <v>396</v>
      </c>
      <c r="R41" s="119" t="s">
        <v>558</v>
      </c>
      <c r="S41" s="119" t="s">
        <v>475</v>
      </c>
      <c r="T41" s="119" t="s">
        <v>421</v>
      </c>
      <c r="U41" s="130" t="s">
        <v>527</v>
      </c>
      <c r="V41" s="119" t="s">
        <v>559</v>
      </c>
      <c r="W41" s="119" t="s">
        <v>560</v>
      </c>
      <c r="X41" s="119" t="s">
        <v>561</v>
      </c>
      <c r="Y41" s="119" t="s">
        <v>562</v>
      </c>
      <c r="Z41" s="119" t="s">
        <v>517</v>
      </c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7" t="s">
        <v>563</v>
      </c>
      <c r="AN41" s="117" t="s">
        <v>564</v>
      </c>
      <c r="AO41" s="120" t="s">
        <v>565</v>
      </c>
      <c r="AP41" s="121">
        <v>40558</v>
      </c>
      <c r="AQ41" s="117">
        <v>1</v>
      </c>
      <c r="AR41" s="117">
        <v>1</v>
      </c>
      <c r="AS41" s="117"/>
      <c r="AT41" s="120" t="s">
        <v>566</v>
      </c>
      <c r="AU41" s="60"/>
    </row>
    <row r="42" spans="1:50" s="84" customFormat="1" ht="18.75" customHeight="1" x14ac:dyDescent="0.15">
      <c r="A42" s="54"/>
      <c r="B42" s="115">
        <v>16</v>
      </c>
      <c r="C42" s="116">
        <v>16</v>
      </c>
      <c r="D42" s="117" t="s">
        <v>544</v>
      </c>
      <c r="E42" s="117" t="s">
        <v>567</v>
      </c>
      <c r="F42" s="117" t="str">
        <f>VLOOKUP(E42,집계표!$F$5:$H$38,3,FALSE)</f>
        <v>외국적</v>
      </c>
      <c r="G42" s="117"/>
      <c r="H42" s="117" t="s">
        <v>568</v>
      </c>
      <c r="I42" s="117"/>
      <c r="J42" s="117"/>
      <c r="K42" s="117"/>
      <c r="L42" s="117"/>
      <c r="M42" s="117"/>
      <c r="N42" s="117" t="s">
        <v>442</v>
      </c>
      <c r="O42" s="117" t="s">
        <v>569</v>
      </c>
      <c r="P42" s="117" t="s">
        <v>570</v>
      </c>
      <c r="Q42" s="119" t="s">
        <v>396</v>
      </c>
      <c r="R42" s="131" t="s">
        <v>571</v>
      </c>
      <c r="S42" s="131" t="s">
        <v>572</v>
      </c>
      <c r="T42" s="131" t="s">
        <v>573</v>
      </c>
      <c r="U42" s="131" t="s">
        <v>574</v>
      </c>
      <c r="V42" s="131" t="s">
        <v>532</v>
      </c>
      <c r="W42" s="131" t="s">
        <v>575</v>
      </c>
      <c r="X42" s="131" t="s">
        <v>500</v>
      </c>
      <c r="Y42" s="119" t="s">
        <v>576</v>
      </c>
      <c r="Z42" s="131" t="s">
        <v>577</v>
      </c>
      <c r="AA42" s="119" t="s">
        <v>578</v>
      </c>
      <c r="AB42" s="119" t="s">
        <v>550</v>
      </c>
      <c r="AC42" s="119" t="s">
        <v>517</v>
      </c>
      <c r="AD42" s="119"/>
      <c r="AE42" s="119"/>
      <c r="AF42" s="119"/>
      <c r="AG42" s="119"/>
      <c r="AH42" s="119"/>
      <c r="AI42" s="119"/>
      <c r="AJ42" s="119"/>
      <c r="AK42" s="119"/>
      <c r="AL42" s="119"/>
      <c r="AM42" s="117" t="s">
        <v>579</v>
      </c>
      <c r="AN42" s="117" t="s">
        <v>580</v>
      </c>
      <c r="AO42" s="120" t="s">
        <v>581</v>
      </c>
      <c r="AP42" s="121">
        <v>40600</v>
      </c>
      <c r="AQ42" s="117">
        <v>4</v>
      </c>
      <c r="AR42" s="117">
        <v>1</v>
      </c>
      <c r="AS42" s="117"/>
      <c r="AT42" s="126" t="s">
        <v>456</v>
      </c>
      <c r="AU42" s="60"/>
      <c r="AV42" s="56"/>
      <c r="AW42" s="56"/>
      <c r="AX42" s="56"/>
    </row>
    <row r="43" spans="1:50" s="84" customFormat="1" ht="18.75" customHeight="1" x14ac:dyDescent="0.15">
      <c r="A43" s="54"/>
      <c r="B43" s="115">
        <v>17</v>
      </c>
      <c r="C43" s="116">
        <v>17</v>
      </c>
      <c r="D43" s="117" t="s">
        <v>390</v>
      </c>
      <c r="E43" s="117" t="s">
        <v>582</v>
      </c>
      <c r="F43" s="117" t="str">
        <f>VLOOKUP(E43,집계표!$F$5:$H$38,3,FALSE)</f>
        <v>국적</v>
      </c>
      <c r="G43" s="117"/>
      <c r="H43" s="117" t="s">
        <v>583</v>
      </c>
      <c r="I43" s="117" t="s">
        <v>536</v>
      </c>
      <c r="J43" s="117" t="s">
        <v>584</v>
      </c>
      <c r="K43" s="117"/>
      <c r="L43" s="117"/>
      <c r="M43" s="117"/>
      <c r="N43" s="117" t="s">
        <v>456</v>
      </c>
      <c r="O43" s="118" t="s">
        <v>585</v>
      </c>
      <c r="P43" s="117" t="s">
        <v>586</v>
      </c>
      <c r="Q43" s="119" t="s">
        <v>396</v>
      </c>
      <c r="R43" s="119" t="s">
        <v>562</v>
      </c>
      <c r="S43" s="119" t="s">
        <v>421</v>
      </c>
      <c r="T43" s="119" t="s">
        <v>450</v>
      </c>
      <c r="U43" s="119" t="s">
        <v>500</v>
      </c>
      <c r="V43" s="119" t="s">
        <v>478</v>
      </c>
      <c r="W43" s="119" t="s">
        <v>587</v>
      </c>
      <c r="X43" s="119" t="s">
        <v>450</v>
      </c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7" t="s">
        <v>588</v>
      </c>
      <c r="AN43" s="117" t="s">
        <v>589</v>
      </c>
      <c r="AO43" s="120" t="s">
        <v>520</v>
      </c>
      <c r="AP43" s="121">
        <v>42649</v>
      </c>
      <c r="AQ43" s="117">
        <v>4</v>
      </c>
      <c r="AR43" s="117">
        <v>3</v>
      </c>
      <c r="AS43" s="117"/>
      <c r="AT43" s="120" t="s">
        <v>456</v>
      </c>
      <c r="AU43" s="60"/>
      <c r="AV43" s="56"/>
      <c r="AW43" s="56"/>
      <c r="AX43" s="56"/>
    </row>
    <row r="44" spans="1:50" s="84" customFormat="1" ht="18.75" customHeight="1" x14ac:dyDescent="0.15">
      <c r="A44" s="54"/>
      <c r="B44" s="115">
        <v>18</v>
      </c>
      <c r="C44" s="116">
        <v>18</v>
      </c>
      <c r="D44" s="117" t="s">
        <v>390</v>
      </c>
      <c r="E44" s="117" t="s">
        <v>582</v>
      </c>
      <c r="F44" s="117" t="str">
        <f>VLOOKUP(E44,집계표!$F$5:$H$38,3,FALSE)</f>
        <v>국적</v>
      </c>
      <c r="G44" s="117"/>
      <c r="H44" s="117" t="s">
        <v>583</v>
      </c>
      <c r="I44" s="117" t="s">
        <v>484</v>
      </c>
      <c r="J44" s="117"/>
      <c r="K44" s="117"/>
      <c r="L44" s="117"/>
      <c r="M44" s="117"/>
      <c r="N44" s="117" t="s">
        <v>442</v>
      </c>
      <c r="O44" s="117" t="s">
        <v>590</v>
      </c>
      <c r="P44" s="117" t="s">
        <v>591</v>
      </c>
      <c r="Q44" s="119" t="s">
        <v>396</v>
      </c>
      <c r="R44" s="119" t="s">
        <v>421</v>
      </c>
      <c r="S44" s="119" t="s">
        <v>592</v>
      </c>
      <c r="T44" s="119" t="s">
        <v>490</v>
      </c>
      <c r="U44" s="119" t="s">
        <v>515</v>
      </c>
      <c r="V44" s="119" t="s">
        <v>593</v>
      </c>
      <c r="W44" s="119" t="s">
        <v>490</v>
      </c>
      <c r="X44" s="119" t="s">
        <v>594</v>
      </c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29">
        <v>1700</v>
      </c>
      <c r="AN44" s="117" t="s">
        <v>595</v>
      </c>
      <c r="AO44" s="120" t="s">
        <v>596</v>
      </c>
      <c r="AP44" s="121">
        <v>43370</v>
      </c>
      <c r="AQ44" s="117">
        <v>3</v>
      </c>
      <c r="AR44" s="117">
        <v>2</v>
      </c>
      <c r="AS44" s="117"/>
      <c r="AT44" s="132" t="s">
        <v>456</v>
      </c>
      <c r="AU44" s="60"/>
      <c r="AV44" s="56"/>
      <c r="AW44" s="56"/>
      <c r="AX44" s="56"/>
    </row>
    <row r="45" spans="1:50" s="84" customFormat="1" ht="18.75" customHeight="1" x14ac:dyDescent="0.15">
      <c r="A45" s="54"/>
      <c r="B45" s="115">
        <v>19</v>
      </c>
      <c r="C45" s="116">
        <v>19</v>
      </c>
      <c r="D45" s="117" t="s">
        <v>390</v>
      </c>
      <c r="E45" s="117" t="s">
        <v>582</v>
      </c>
      <c r="F45" s="117" t="str">
        <f>VLOOKUP(E45,집계표!$F$5:$H$38,3,FALSE)</f>
        <v>국적</v>
      </c>
      <c r="G45" s="119" t="s">
        <v>597</v>
      </c>
      <c r="H45" s="117" t="s">
        <v>583</v>
      </c>
      <c r="I45" s="117"/>
      <c r="J45" s="117"/>
      <c r="K45" s="117"/>
      <c r="L45" s="117"/>
      <c r="M45" s="117"/>
      <c r="N45" s="117" t="s">
        <v>211</v>
      </c>
      <c r="O45" s="118" t="s">
        <v>598</v>
      </c>
      <c r="P45" s="117" t="s">
        <v>599</v>
      </c>
      <c r="Q45" s="119" t="s">
        <v>396</v>
      </c>
      <c r="R45" s="119" t="s">
        <v>421</v>
      </c>
      <c r="S45" s="119" t="s">
        <v>600</v>
      </c>
      <c r="T45" s="119" t="s">
        <v>601</v>
      </c>
      <c r="U45" s="119" t="s">
        <v>421</v>
      </c>
      <c r="V45" s="119" t="s">
        <v>594</v>
      </c>
      <c r="W45" s="119" t="s">
        <v>420</v>
      </c>
      <c r="X45" s="119" t="s">
        <v>397</v>
      </c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7" t="s">
        <v>602</v>
      </c>
      <c r="AN45" s="117" t="s">
        <v>603</v>
      </c>
      <c r="AO45" s="120" t="s">
        <v>596</v>
      </c>
      <c r="AP45" s="121">
        <v>42623</v>
      </c>
      <c r="AQ45" s="117">
        <v>6</v>
      </c>
      <c r="AR45" s="117">
        <v>1</v>
      </c>
      <c r="AS45" s="117"/>
      <c r="AT45" s="120" t="s">
        <v>211</v>
      </c>
      <c r="AU45" s="60"/>
      <c r="AV45" s="56"/>
      <c r="AW45" s="56"/>
      <c r="AX45" s="56"/>
    </row>
    <row r="46" spans="1:50" s="84" customFormat="1" ht="18.75" customHeight="1" x14ac:dyDescent="0.15">
      <c r="A46" s="54"/>
      <c r="B46" s="115">
        <v>20</v>
      </c>
      <c r="C46" s="116">
        <v>20</v>
      </c>
      <c r="D46" s="117" t="s">
        <v>390</v>
      </c>
      <c r="E46" s="117" t="s">
        <v>604</v>
      </c>
      <c r="F46" s="117" t="str">
        <f>VLOOKUP(E46,집계표!$F$5:$H$38,3,FALSE)</f>
        <v>국적</v>
      </c>
      <c r="G46" s="119" t="s">
        <v>597</v>
      </c>
      <c r="H46" s="117" t="s">
        <v>583</v>
      </c>
      <c r="I46" s="117"/>
      <c r="J46" s="117"/>
      <c r="K46" s="117"/>
      <c r="L46" s="117"/>
      <c r="M46" s="117"/>
      <c r="N46" s="117" t="s">
        <v>211</v>
      </c>
      <c r="O46" s="118" t="s">
        <v>605</v>
      </c>
      <c r="P46" s="117" t="s">
        <v>606</v>
      </c>
      <c r="Q46" s="119" t="s">
        <v>396</v>
      </c>
      <c r="R46" s="119" t="s">
        <v>421</v>
      </c>
      <c r="S46" s="119" t="s">
        <v>600</v>
      </c>
      <c r="T46" s="119" t="s">
        <v>601</v>
      </c>
      <c r="U46" s="119" t="s">
        <v>421</v>
      </c>
      <c r="V46" s="119" t="s">
        <v>594</v>
      </c>
      <c r="W46" s="119" t="s">
        <v>420</v>
      </c>
      <c r="X46" s="119" t="s">
        <v>397</v>
      </c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7" t="s">
        <v>602</v>
      </c>
      <c r="AN46" s="117" t="s">
        <v>603</v>
      </c>
      <c r="AO46" s="120" t="s">
        <v>596</v>
      </c>
      <c r="AP46" s="121">
        <v>42832</v>
      </c>
      <c r="AQ46" s="117">
        <v>6</v>
      </c>
      <c r="AR46" s="117">
        <v>1</v>
      </c>
      <c r="AS46" s="117"/>
      <c r="AT46" s="120" t="s">
        <v>211</v>
      </c>
      <c r="AU46" s="60"/>
      <c r="AV46" s="56"/>
      <c r="AW46" s="56"/>
      <c r="AX46" s="56"/>
    </row>
    <row r="47" spans="1:50" s="136" customFormat="1" ht="18.75" customHeight="1" x14ac:dyDescent="0.15">
      <c r="A47" s="54"/>
      <c r="B47" s="115">
        <v>21</v>
      </c>
      <c r="C47" s="116">
        <v>21</v>
      </c>
      <c r="D47" s="117" t="s">
        <v>390</v>
      </c>
      <c r="E47" s="117" t="s">
        <v>582</v>
      </c>
      <c r="F47" s="117" t="str">
        <f>VLOOKUP(E47,집계표!$F$5:$H$38,3,FALSE)</f>
        <v>국적</v>
      </c>
      <c r="G47" s="117"/>
      <c r="H47" s="117" t="s">
        <v>583</v>
      </c>
      <c r="I47" s="117" t="s">
        <v>607</v>
      </c>
      <c r="J47" s="117" t="s">
        <v>584</v>
      </c>
      <c r="K47" s="117"/>
      <c r="L47" s="117"/>
      <c r="M47" s="117"/>
      <c r="N47" s="117" t="s">
        <v>608</v>
      </c>
      <c r="O47" s="118" t="s">
        <v>609</v>
      </c>
      <c r="P47" s="117" t="s">
        <v>610</v>
      </c>
      <c r="Q47" s="119" t="s">
        <v>382</v>
      </c>
      <c r="R47" s="119" t="s">
        <v>479</v>
      </c>
      <c r="S47" s="119" t="s">
        <v>577</v>
      </c>
      <c r="T47" s="119" t="s">
        <v>528</v>
      </c>
      <c r="U47" s="119" t="s">
        <v>500</v>
      </c>
      <c r="V47" s="119" t="s">
        <v>532</v>
      </c>
      <c r="W47" s="119" t="s">
        <v>529</v>
      </c>
      <c r="X47" s="119" t="s">
        <v>611</v>
      </c>
      <c r="Y47" s="119" t="s">
        <v>577</v>
      </c>
      <c r="Z47" s="119" t="s">
        <v>421</v>
      </c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7" t="s">
        <v>602</v>
      </c>
      <c r="AN47" s="117" t="s">
        <v>603</v>
      </c>
      <c r="AO47" s="120" t="s">
        <v>401</v>
      </c>
      <c r="AP47" s="121">
        <v>42817</v>
      </c>
      <c r="AQ47" s="117">
        <v>6</v>
      </c>
      <c r="AR47" s="117">
        <v>1</v>
      </c>
      <c r="AS47" s="133"/>
      <c r="AT47" s="120" t="s">
        <v>612</v>
      </c>
      <c r="AU47" s="134"/>
      <c r="AV47" s="135"/>
      <c r="AW47" s="135"/>
      <c r="AX47" s="135"/>
    </row>
    <row r="48" spans="1:50" s="84" customFormat="1" ht="18.75" customHeight="1" thickBot="1" x14ac:dyDescent="0.2">
      <c r="A48" s="54"/>
      <c r="B48" s="115">
        <v>22</v>
      </c>
      <c r="C48" s="116">
        <v>22</v>
      </c>
      <c r="D48" s="137" t="s">
        <v>390</v>
      </c>
      <c r="E48" s="137" t="s">
        <v>582</v>
      </c>
      <c r="F48" s="137" t="str">
        <f>VLOOKUP(E48,집계표!$F$5:$H$38,3,FALSE)</f>
        <v>국적</v>
      </c>
      <c r="G48" s="137"/>
      <c r="H48" s="137" t="s">
        <v>583</v>
      </c>
      <c r="I48" s="137" t="s">
        <v>613</v>
      </c>
      <c r="J48" s="137" t="s">
        <v>471</v>
      </c>
      <c r="K48" s="137" t="s">
        <v>614</v>
      </c>
      <c r="L48" s="137" t="s">
        <v>615</v>
      </c>
      <c r="M48" s="137"/>
      <c r="N48" s="137" t="s">
        <v>616</v>
      </c>
      <c r="O48" s="138" t="s">
        <v>617</v>
      </c>
      <c r="P48" s="137" t="s">
        <v>618</v>
      </c>
      <c r="Q48" s="130" t="s">
        <v>396</v>
      </c>
      <c r="R48" s="130" t="s">
        <v>421</v>
      </c>
      <c r="S48" s="130" t="s">
        <v>397</v>
      </c>
      <c r="T48" s="130" t="s">
        <v>479</v>
      </c>
      <c r="U48" s="130" t="s">
        <v>577</v>
      </c>
      <c r="V48" s="130" t="s">
        <v>528</v>
      </c>
      <c r="W48" s="130" t="s">
        <v>500</v>
      </c>
      <c r="X48" s="130" t="s">
        <v>532</v>
      </c>
      <c r="Y48" s="130" t="s">
        <v>619</v>
      </c>
      <c r="Z48" s="130" t="s">
        <v>620</v>
      </c>
      <c r="AA48" s="130" t="s">
        <v>621</v>
      </c>
      <c r="AB48" s="130" t="s">
        <v>622</v>
      </c>
      <c r="AC48" s="130" t="s">
        <v>532</v>
      </c>
      <c r="AD48" s="130" t="s">
        <v>500</v>
      </c>
      <c r="AE48" s="130" t="s">
        <v>623</v>
      </c>
      <c r="AF48" s="130"/>
      <c r="AG48" s="130"/>
      <c r="AH48" s="130"/>
      <c r="AI48" s="130"/>
      <c r="AJ48" s="130"/>
      <c r="AK48" s="130"/>
      <c r="AL48" s="130"/>
      <c r="AM48" s="137">
        <v>13200</v>
      </c>
      <c r="AN48" s="137" t="s">
        <v>624</v>
      </c>
      <c r="AO48" s="139" t="s">
        <v>581</v>
      </c>
      <c r="AP48" s="140">
        <v>37445</v>
      </c>
      <c r="AQ48" s="137">
        <v>8</v>
      </c>
      <c r="AR48" s="137">
        <v>1</v>
      </c>
      <c r="AS48" s="137"/>
      <c r="AT48" s="139" t="s">
        <v>612</v>
      </c>
      <c r="AU48" s="60"/>
      <c r="AV48" s="56"/>
      <c r="AW48" s="56"/>
      <c r="AX48" s="56"/>
    </row>
    <row r="49" spans="1:51" s="152" customFormat="1" ht="18.75" customHeight="1" x14ac:dyDescent="0.15">
      <c r="A49" s="54"/>
      <c r="B49" s="141">
        <v>1</v>
      </c>
      <c r="C49" s="142">
        <v>1</v>
      </c>
      <c r="D49" s="142" t="s">
        <v>625</v>
      </c>
      <c r="E49" s="142" t="s">
        <v>626</v>
      </c>
      <c r="F49" s="142" t="s">
        <v>248</v>
      </c>
      <c r="G49" s="143" t="s">
        <v>627</v>
      </c>
      <c r="H49" s="144" t="s">
        <v>628</v>
      </c>
      <c r="I49" s="142" t="s">
        <v>629</v>
      </c>
      <c r="J49" s="142" t="s">
        <v>630</v>
      </c>
      <c r="K49" s="142"/>
      <c r="L49" s="142"/>
      <c r="M49" s="142"/>
      <c r="N49" s="142" t="s">
        <v>157</v>
      </c>
      <c r="O49" s="145" t="s">
        <v>631</v>
      </c>
      <c r="P49" s="142" t="s">
        <v>632</v>
      </c>
      <c r="Q49" s="146" t="s">
        <v>200</v>
      </c>
      <c r="R49" s="146" t="s">
        <v>208</v>
      </c>
      <c r="S49" s="146" t="s">
        <v>209</v>
      </c>
      <c r="T49" s="146" t="s">
        <v>227</v>
      </c>
      <c r="U49" s="146" t="s">
        <v>633</v>
      </c>
      <c r="V49" s="146" t="s">
        <v>634</v>
      </c>
      <c r="W49" s="146" t="s">
        <v>635</v>
      </c>
      <c r="X49" s="146" t="s">
        <v>636</v>
      </c>
      <c r="Y49" s="146" t="s">
        <v>637</v>
      </c>
      <c r="Z49" s="146" t="s">
        <v>420</v>
      </c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2">
        <v>18000</v>
      </c>
      <c r="AN49" s="142" t="s">
        <v>638</v>
      </c>
      <c r="AO49" s="147" t="s">
        <v>279</v>
      </c>
      <c r="AP49" s="148">
        <v>42826</v>
      </c>
      <c r="AQ49" s="142">
        <v>13</v>
      </c>
      <c r="AR49" s="142">
        <v>2</v>
      </c>
      <c r="AS49" s="146"/>
      <c r="AT49" s="149" t="s">
        <v>157</v>
      </c>
      <c r="AU49" s="150"/>
      <c r="AV49" s="151"/>
    </row>
    <row r="50" spans="1:51" s="152" customFormat="1" ht="18.75" customHeight="1" x14ac:dyDescent="0.15">
      <c r="A50" s="54"/>
      <c r="B50" s="153">
        <v>2</v>
      </c>
      <c r="C50" s="154">
        <v>2</v>
      </c>
      <c r="D50" s="154" t="s">
        <v>625</v>
      </c>
      <c r="E50" s="154" t="s">
        <v>626</v>
      </c>
      <c r="F50" s="154" t="s">
        <v>248</v>
      </c>
      <c r="G50" s="155"/>
      <c r="H50" s="156" t="s">
        <v>628</v>
      </c>
      <c r="I50" s="154" t="s">
        <v>639</v>
      </c>
      <c r="J50" s="154" t="s">
        <v>640</v>
      </c>
      <c r="K50" s="154" t="s">
        <v>641</v>
      </c>
      <c r="L50" s="154" t="s">
        <v>642</v>
      </c>
      <c r="M50" s="154"/>
      <c r="N50" s="154" t="s">
        <v>258</v>
      </c>
      <c r="O50" s="157" t="s">
        <v>643</v>
      </c>
      <c r="P50" s="154" t="s">
        <v>644</v>
      </c>
      <c r="Q50" s="158" t="s">
        <v>200</v>
      </c>
      <c r="R50" s="159" t="s">
        <v>208</v>
      </c>
      <c r="S50" s="159" t="s">
        <v>317</v>
      </c>
      <c r="T50" s="159" t="s">
        <v>645</v>
      </c>
      <c r="U50" s="159" t="s">
        <v>646</v>
      </c>
      <c r="V50" s="159" t="s">
        <v>647</v>
      </c>
      <c r="W50" s="158" t="s">
        <v>343</v>
      </c>
      <c r="X50" s="158" t="s">
        <v>637</v>
      </c>
      <c r="Y50" s="158" t="s">
        <v>291</v>
      </c>
      <c r="Z50" s="160" t="s">
        <v>201</v>
      </c>
      <c r="AB50" s="160"/>
      <c r="AC50" s="160"/>
      <c r="AD50" s="158"/>
      <c r="AE50" s="158"/>
      <c r="AF50" s="158"/>
      <c r="AG50" s="158"/>
      <c r="AH50" s="158"/>
      <c r="AI50" s="158"/>
      <c r="AJ50" s="158"/>
      <c r="AK50" s="158"/>
      <c r="AL50" s="158"/>
      <c r="AM50" s="154">
        <v>9000</v>
      </c>
      <c r="AN50" s="154" t="s">
        <v>648</v>
      </c>
      <c r="AO50" s="161" t="s">
        <v>245</v>
      </c>
      <c r="AP50" s="162">
        <v>42227</v>
      </c>
      <c r="AQ50" s="154">
        <v>7</v>
      </c>
      <c r="AR50" s="154">
        <v>1</v>
      </c>
      <c r="AS50" s="163"/>
      <c r="AT50" s="164" t="s">
        <v>258</v>
      </c>
      <c r="AU50" s="150"/>
      <c r="AV50" s="151"/>
    </row>
    <row r="51" spans="1:51" s="152" customFormat="1" ht="18.75" customHeight="1" x14ac:dyDescent="0.15">
      <c r="A51" s="54"/>
      <c r="B51" s="153">
        <v>3</v>
      </c>
      <c r="C51" s="154">
        <v>3</v>
      </c>
      <c r="D51" s="165" t="s">
        <v>625</v>
      </c>
      <c r="E51" s="165" t="s">
        <v>626</v>
      </c>
      <c r="F51" s="165" t="s">
        <v>248</v>
      </c>
      <c r="G51" s="166"/>
      <c r="H51" s="167" t="s">
        <v>628</v>
      </c>
      <c r="I51" s="165" t="s">
        <v>649</v>
      </c>
      <c r="J51" s="165"/>
      <c r="K51" s="165"/>
      <c r="L51" s="165"/>
      <c r="M51" s="165"/>
      <c r="N51" s="165" t="s">
        <v>221</v>
      </c>
      <c r="O51" s="168" t="s">
        <v>650</v>
      </c>
      <c r="P51" s="165" t="s">
        <v>651</v>
      </c>
      <c r="Q51" s="169" t="s">
        <v>200</v>
      </c>
      <c r="R51" s="169" t="s">
        <v>291</v>
      </c>
      <c r="S51" s="169" t="s">
        <v>209</v>
      </c>
      <c r="T51" s="169" t="s">
        <v>208</v>
      </c>
      <c r="U51" s="169" t="s">
        <v>263</v>
      </c>
      <c r="V51" s="169" t="s">
        <v>633</v>
      </c>
      <c r="W51" s="169" t="s">
        <v>652</v>
      </c>
      <c r="X51" s="169" t="s">
        <v>653</v>
      </c>
      <c r="Y51" s="169" t="s">
        <v>201</v>
      </c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5">
        <v>1000</v>
      </c>
      <c r="AN51" s="165" t="s">
        <v>654</v>
      </c>
      <c r="AO51" s="170" t="s">
        <v>655</v>
      </c>
      <c r="AP51" s="171">
        <v>41232</v>
      </c>
      <c r="AQ51" s="165">
        <v>10</v>
      </c>
      <c r="AR51" s="165">
        <v>1</v>
      </c>
      <c r="AS51" s="165"/>
      <c r="AT51" s="172" t="s">
        <v>221</v>
      </c>
      <c r="AU51" s="60"/>
      <c r="AV51" s="173"/>
      <c r="AW51" s="174"/>
      <c r="AX51" s="174"/>
      <c r="AY51" s="174"/>
    </row>
    <row r="52" spans="1:51" s="152" customFormat="1" ht="18.75" customHeight="1" x14ac:dyDescent="0.15">
      <c r="A52" s="54"/>
      <c r="B52" s="175">
        <v>4</v>
      </c>
      <c r="C52" s="154">
        <v>4</v>
      </c>
      <c r="D52" s="154" t="s">
        <v>625</v>
      </c>
      <c r="E52" s="154" t="s">
        <v>626</v>
      </c>
      <c r="F52" s="154" t="s">
        <v>248</v>
      </c>
      <c r="G52" s="155"/>
      <c r="H52" s="156" t="s">
        <v>628</v>
      </c>
      <c r="I52" s="154" t="s">
        <v>649</v>
      </c>
      <c r="J52" s="154"/>
      <c r="K52" s="154"/>
      <c r="L52" s="154"/>
      <c r="M52" s="154"/>
      <c r="N52" s="154" t="s">
        <v>221</v>
      </c>
      <c r="O52" s="157" t="s">
        <v>656</v>
      </c>
      <c r="P52" s="165" t="s">
        <v>657</v>
      </c>
      <c r="Q52" s="158" t="s">
        <v>200</v>
      </c>
      <c r="R52" s="158" t="s">
        <v>209</v>
      </c>
      <c r="S52" s="158" t="s">
        <v>208</v>
      </c>
      <c r="T52" s="160" t="s">
        <v>633</v>
      </c>
      <c r="U52" s="158" t="s">
        <v>658</v>
      </c>
      <c r="V52" s="158" t="s">
        <v>659</v>
      </c>
      <c r="W52" s="158" t="s">
        <v>311</v>
      </c>
      <c r="X52" s="160" t="s">
        <v>633</v>
      </c>
      <c r="Y52" s="158" t="s">
        <v>317</v>
      </c>
      <c r="Z52" s="158" t="s">
        <v>660</v>
      </c>
      <c r="AA52" s="158" t="s">
        <v>661</v>
      </c>
      <c r="AB52" s="158" t="s">
        <v>662</v>
      </c>
      <c r="AC52" s="158" t="s">
        <v>663</v>
      </c>
      <c r="AD52" s="158" t="s">
        <v>664</v>
      </c>
      <c r="AE52" s="158" t="s">
        <v>209</v>
      </c>
      <c r="AF52" s="158" t="s">
        <v>243</v>
      </c>
      <c r="AG52" s="158" t="s">
        <v>201</v>
      </c>
      <c r="AH52" s="158"/>
      <c r="AI52" s="158"/>
      <c r="AJ52" s="158"/>
      <c r="AK52" s="158"/>
      <c r="AL52" s="158"/>
      <c r="AM52" s="154">
        <v>1800</v>
      </c>
      <c r="AN52" s="165" t="s">
        <v>665</v>
      </c>
      <c r="AO52" s="161" t="s">
        <v>596</v>
      </c>
      <c r="AP52" s="162">
        <v>43555</v>
      </c>
      <c r="AQ52" s="154">
        <v>9</v>
      </c>
      <c r="AR52" s="154">
        <v>1</v>
      </c>
      <c r="AS52" s="154"/>
      <c r="AT52" s="164" t="s">
        <v>221</v>
      </c>
      <c r="AU52" s="150"/>
      <c r="AV52" s="151"/>
    </row>
    <row r="53" spans="1:51" s="84" customFormat="1" ht="18.75" customHeight="1" x14ac:dyDescent="0.15">
      <c r="A53" s="54"/>
      <c r="B53" s="153">
        <v>5</v>
      </c>
      <c r="C53" s="154">
        <v>5</v>
      </c>
      <c r="D53" s="176" t="s">
        <v>625</v>
      </c>
      <c r="E53" s="176" t="s">
        <v>629</v>
      </c>
      <c r="F53" s="176" t="s">
        <v>248</v>
      </c>
      <c r="G53" s="177"/>
      <c r="H53" s="178" t="s">
        <v>629</v>
      </c>
      <c r="I53" s="176"/>
      <c r="J53" s="176"/>
      <c r="K53" s="176"/>
      <c r="L53" s="176"/>
      <c r="M53" s="176"/>
      <c r="N53" s="176" t="s">
        <v>666</v>
      </c>
      <c r="O53" s="179" t="s">
        <v>667</v>
      </c>
      <c r="P53" s="176" t="s">
        <v>668</v>
      </c>
      <c r="Q53" s="180" t="s">
        <v>200</v>
      </c>
      <c r="R53" s="180" t="s">
        <v>208</v>
      </c>
      <c r="S53" s="180" t="s">
        <v>669</v>
      </c>
      <c r="T53" s="180" t="s">
        <v>264</v>
      </c>
      <c r="U53" s="180" t="s">
        <v>317</v>
      </c>
      <c r="V53" s="180" t="s">
        <v>645</v>
      </c>
      <c r="W53" s="180" t="s">
        <v>670</v>
      </c>
      <c r="X53" s="180" t="s">
        <v>671</v>
      </c>
      <c r="Y53" s="180" t="s">
        <v>672</v>
      </c>
      <c r="Z53" s="180" t="s">
        <v>645</v>
      </c>
      <c r="AA53" s="180" t="s">
        <v>317</v>
      </c>
      <c r="AB53" s="180" t="s">
        <v>435</v>
      </c>
      <c r="AC53" s="180" t="s">
        <v>201</v>
      </c>
      <c r="AD53" s="180"/>
      <c r="AE53" s="180"/>
      <c r="AF53" s="180"/>
      <c r="AG53" s="180"/>
      <c r="AH53" s="180"/>
      <c r="AI53" s="180"/>
      <c r="AJ53" s="180"/>
      <c r="AK53" s="180"/>
      <c r="AL53" s="180"/>
      <c r="AM53" s="176">
        <v>13000</v>
      </c>
      <c r="AN53" s="176" t="s">
        <v>673</v>
      </c>
      <c r="AO53" s="181" t="s">
        <v>236</v>
      </c>
      <c r="AP53" s="182">
        <v>43215</v>
      </c>
      <c r="AQ53" s="176">
        <v>11</v>
      </c>
      <c r="AR53" s="176">
        <v>1</v>
      </c>
      <c r="AS53" s="176"/>
      <c r="AT53" s="183" t="s">
        <v>666</v>
      </c>
      <c r="AU53" s="60"/>
      <c r="AV53" s="56"/>
      <c r="AW53" s="56"/>
      <c r="AX53" s="56"/>
    </row>
    <row r="54" spans="1:51" s="84" customFormat="1" ht="18.75" customHeight="1" x14ac:dyDescent="0.15">
      <c r="A54" s="54"/>
      <c r="B54" s="153">
        <v>6</v>
      </c>
      <c r="C54" s="154">
        <v>6</v>
      </c>
      <c r="D54" s="154" t="s">
        <v>625</v>
      </c>
      <c r="E54" s="154" t="s">
        <v>348</v>
      </c>
      <c r="F54" s="154" t="s">
        <v>195</v>
      </c>
      <c r="G54" s="155"/>
      <c r="H54" s="156" t="s">
        <v>39</v>
      </c>
      <c r="I54" s="154" t="s">
        <v>321</v>
      </c>
      <c r="J54" s="154"/>
      <c r="K54" s="154"/>
      <c r="L54" s="154"/>
      <c r="M54" s="154"/>
      <c r="N54" s="154" t="s">
        <v>230</v>
      </c>
      <c r="O54" s="157" t="s">
        <v>674</v>
      </c>
      <c r="P54" s="154" t="s">
        <v>675</v>
      </c>
      <c r="Q54" s="158" t="s">
        <v>200</v>
      </c>
      <c r="R54" s="158" t="s">
        <v>397</v>
      </c>
      <c r="S54" s="158" t="s">
        <v>479</v>
      </c>
      <c r="T54" s="158" t="s">
        <v>201</v>
      </c>
      <c r="U54" s="158" t="s">
        <v>676</v>
      </c>
      <c r="V54" s="180" t="s">
        <v>677</v>
      </c>
      <c r="W54" s="158" t="s">
        <v>330</v>
      </c>
      <c r="X54" s="158" t="s">
        <v>327</v>
      </c>
      <c r="Y54" s="158" t="s">
        <v>678</v>
      </c>
      <c r="Z54" s="158" t="s">
        <v>201</v>
      </c>
      <c r="AA54" s="158" t="s">
        <v>277</v>
      </c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4">
        <v>960</v>
      </c>
      <c r="AN54" s="154" t="s">
        <v>679</v>
      </c>
      <c r="AO54" s="161" t="s">
        <v>204</v>
      </c>
      <c r="AP54" s="162"/>
      <c r="AQ54" s="154">
        <v>2</v>
      </c>
      <c r="AR54" s="154">
        <v>2</v>
      </c>
      <c r="AS54" s="154"/>
      <c r="AT54" s="164" t="s">
        <v>269</v>
      </c>
      <c r="AU54" s="60"/>
      <c r="AV54" s="107"/>
    </row>
    <row r="55" spans="1:51" s="84" customFormat="1" ht="18.75" customHeight="1" x14ac:dyDescent="0.15">
      <c r="A55" s="54"/>
      <c r="B55" s="175">
        <v>7</v>
      </c>
      <c r="C55" s="154">
        <v>7</v>
      </c>
      <c r="D55" s="154" t="s">
        <v>625</v>
      </c>
      <c r="E55" s="154" t="s">
        <v>348</v>
      </c>
      <c r="F55" s="154" t="s">
        <v>195</v>
      </c>
      <c r="G55" s="155"/>
      <c r="H55" s="156" t="s">
        <v>39</v>
      </c>
      <c r="I55" s="154" t="s">
        <v>321</v>
      </c>
      <c r="J55" s="154"/>
      <c r="K55" s="154"/>
      <c r="L55" s="154"/>
      <c r="M55" s="154"/>
      <c r="N55" s="154" t="s">
        <v>230</v>
      </c>
      <c r="O55" s="157" t="s">
        <v>680</v>
      </c>
      <c r="P55" s="154" t="s">
        <v>681</v>
      </c>
      <c r="Q55" s="169" t="s">
        <v>200</v>
      </c>
      <c r="R55" s="169" t="s">
        <v>208</v>
      </c>
      <c r="S55" s="169" t="s">
        <v>209</v>
      </c>
      <c r="T55" s="169" t="s">
        <v>201</v>
      </c>
      <c r="U55" s="169" t="s">
        <v>676</v>
      </c>
      <c r="V55" s="169" t="s">
        <v>682</v>
      </c>
      <c r="W55" s="180" t="s">
        <v>677</v>
      </c>
      <c r="X55" s="169" t="s">
        <v>328</v>
      </c>
      <c r="Y55" s="169" t="s">
        <v>327</v>
      </c>
      <c r="Z55" s="169" t="s">
        <v>325</v>
      </c>
      <c r="AA55" s="169" t="s">
        <v>683</v>
      </c>
      <c r="AB55" s="169" t="s">
        <v>201</v>
      </c>
      <c r="AC55" s="169" t="s">
        <v>277</v>
      </c>
      <c r="AD55" s="158"/>
      <c r="AE55" s="158"/>
      <c r="AF55" s="158"/>
      <c r="AG55" s="158"/>
      <c r="AH55" s="158"/>
      <c r="AI55" s="158"/>
      <c r="AJ55" s="158"/>
      <c r="AK55" s="158"/>
      <c r="AL55" s="158"/>
      <c r="AM55" s="154">
        <v>900</v>
      </c>
      <c r="AN55" s="154" t="s">
        <v>679</v>
      </c>
      <c r="AO55" s="161" t="s">
        <v>684</v>
      </c>
      <c r="AP55" s="162">
        <v>43569</v>
      </c>
      <c r="AQ55" s="154">
        <v>2</v>
      </c>
      <c r="AR55" s="154">
        <v>2</v>
      </c>
      <c r="AS55" s="154"/>
      <c r="AT55" s="164" t="s">
        <v>269</v>
      </c>
      <c r="AU55" s="60"/>
      <c r="AV55" s="107"/>
    </row>
    <row r="56" spans="1:51" s="84" customFormat="1" ht="18.75" customHeight="1" x14ac:dyDescent="0.15">
      <c r="A56" s="54"/>
      <c r="B56" s="153">
        <v>8</v>
      </c>
      <c r="C56" s="154">
        <v>8</v>
      </c>
      <c r="D56" s="154" t="s">
        <v>625</v>
      </c>
      <c r="E56" s="154" t="s">
        <v>348</v>
      </c>
      <c r="F56" s="154" t="s">
        <v>195</v>
      </c>
      <c r="G56" s="158"/>
      <c r="H56" s="154" t="s">
        <v>39</v>
      </c>
      <c r="I56" s="154" t="s">
        <v>321</v>
      </c>
      <c r="J56" s="154"/>
      <c r="K56" s="154"/>
      <c r="L56" s="154"/>
      <c r="M56" s="154"/>
      <c r="N56" s="154" t="s">
        <v>230</v>
      </c>
      <c r="O56" s="154" t="s">
        <v>685</v>
      </c>
      <c r="P56" s="154" t="s">
        <v>686</v>
      </c>
      <c r="Q56" s="158" t="s">
        <v>200</v>
      </c>
      <c r="R56" s="158" t="s">
        <v>343</v>
      </c>
      <c r="S56" s="158" t="s">
        <v>291</v>
      </c>
      <c r="T56" s="158" t="s">
        <v>201</v>
      </c>
      <c r="U56" s="158" t="s">
        <v>687</v>
      </c>
      <c r="V56" s="158" t="s">
        <v>344</v>
      </c>
      <c r="W56" s="158" t="s">
        <v>327</v>
      </c>
      <c r="X56" s="158" t="s">
        <v>328</v>
      </c>
      <c r="Y56" s="158" t="s">
        <v>677</v>
      </c>
      <c r="Z56" s="158" t="s">
        <v>688</v>
      </c>
      <c r="AA56" s="158" t="s">
        <v>676</v>
      </c>
      <c r="AB56" s="158" t="s">
        <v>201</v>
      </c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4">
        <v>900</v>
      </c>
      <c r="AN56" s="154" t="s">
        <v>679</v>
      </c>
      <c r="AO56" s="161" t="s">
        <v>204</v>
      </c>
      <c r="AP56" s="162"/>
      <c r="AQ56" s="154">
        <v>2</v>
      </c>
      <c r="AR56" s="154">
        <v>2</v>
      </c>
      <c r="AS56" s="154"/>
      <c r="AT56" s="164" t="s">
        <v>269</v>
      </c>
      <c r="AU56" s="60"/>
      <c r="AV56" s="107"/>
    </row>
    <row r="57" spans="1:51" s="84" customFormat="1" ht="18.75" customHeight="1" x14ac:dyDescent="0.15">
      <c r="A57" s="54"/>
      <c r="B57" s="153">
        <v>9</v>
      </c>
      <c r="C57" s="154">
        <v>9</v>
      </c>
      <c r="D57" s="154" t="s">
        <v>625</v>
      </c>
      <c r="E57" s="154" t="s">
        <v>348</v>
      </c>
      <c r="F57" s="154" t="s">
        <v>195</v>
      </c>
      <c r="G57" s="158"/>
      <c r="H57" s="154" t="s">
        <v>39</v>
      </c>
      <c r="I57" s="154" t="s">
        <v>689</v>
      </c>
      <c r="J57" s="154" t="s">
        <v>272</v>
      </c>
      <c r="K57" s="154"/>
      <c r="L57" s="154"/>
      <c r="M57" s="154"/>
      <c r="N57" s="154" t="s">
        <v>221</v>
      </c>
      <c r="O57" s="154" t="s">
        <v>690</v>
      </c>
      <c r="P57" s="154" t="s">
        <v>691</v>
      </c>
      <c r="Q57" s="158" t="s">
        <v>200</v>
      </c>
      <c r="R57" s="158" t="s">
        <v>201</v>
      </c>
      <c r="S57" s="158" t="s">
        <v>692</v>
      </c>
      <c r="T57" s="158" t="s">
        <v>226</v>
      </c>
      <c r="U57" s="158" t="s">
        <v>225</v>
      </c>
      <c r="V57" s="158" t="s">
        <v>226</v>
      </c>
      <c r="W57" s="158" t="s">
        <v>224</v>
      </c>
      <c r="X57" s="158" t="s">
        <v>243</v>
      </c>
      <c r="Y57" s="158" t="s">
        <v>693</v>
      </c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4">
        <v>1700</v>
      </c>
      <c r="AN57" s="154" t="s">
        <v>694</v>
      </c>
      <c r="AO57" s="161" t="s">
        <v>581</v>
      </c>
      <c r="AP57" s="162">
        <v>41947</v>
      </c>
      <c r="AQ57" s="154">
        <v>3</v>
      </c>
      <c r="AR57" s="154">
        <v>3</v>
      </c>
      <c r="AS57" s="154"/>
      <c r="AT57" s="164" t="s">
        <v>221</v>
      </c>
      <c r="AU57" s="60"/>
      <c r="AV57" s="107"/>
    </row>
    <row r="58" spans="1:51" s="84" customFormat="1" ht="18.75" customHeight="1" x14ac:dyDescent="0.15">
      <c r="A58" s="54"/>
      <c r="B58" s="175">
        <v>10</v>
      </c>
      <c r="C58" s="154">
        <v>10</v>
      </c>
      <c r="D58" s="154" t="s">
        <v>695</v>
      </c>
      <c r="E58" s="154" t="s">
        <v>696</v>
      </c>
      <c r="F58" s="154" t="s">
        <v>26</v>
      </c>
      <c r="G58" s="158"/>
      <c r="H58" s="154" t="s">
        <v>697</v>
      </c>
      <c r="I58" s="154" t="s">
        <v>484</v>
      </c>
      <c r="J58" s="154"/>
      <c r="K58" s="154"/>
      <c r="L58" s="154"/>
      <c r="M58" s="154"/>
      <c r="N58" s="154" t="s">
        <v>547</v>
      </c>
      <c r="O58" s="154" t="s">
        <v>698</v>
      </c>
      <c r="P58" s="154" t="s">
        <v>699</v>
      </c>
      <c r="Q58" s="158" t="s">
        <v>396</v>
      </c>
      <c r="R58" s="158" t="s">
        <v>436</v>
      </c>
      <c r="S58" s="158" t="s">
        <v>700</v>
      </c>
      <c r="T58" s="158" t="s">
        <v>701</v>
      </c>
      <c r="U58" s="158" t="s">
        <v>702</v>
      </c>
      <c r="V58" s="158" t="s">
        <v>703</v>
      </c>
      <c r="W58" s="158" t="s">
        <v>704</v>
      </c>
      <c r="X58" s="158" t="s">
        <v>705</v>
      </c>
      <c r="Y58" s="158" t="s">
        <v>706</v>
      </c>
      <c r="Z58" s="158" t="s">
        <v>707</v>
      </c>
      <c r="AA58" s="158" t="s">
        <v>708</v>
      </c>
      <c r="AB58" s="158" t="s">
        <v>561</v>
      </c>
      <c r="AC58" s="158" t="s">
        <v>421</v>
      </c>
      <c r="AD58" s="158" t="s">
        <v>494</v>
      </c>
      <c r="AE58" s="158"/>
      <c r="AF58" s="158"/>
      <c r="AG58" s="158"/>
      <c r="AH58" s="158"/>
      <c r="AI58" s="158"/>
      <c r="AJ58" s="158"/>
      <c r="AK58" s="158"/>
      <c r="AL58" s="158"/>
      <c r="AM58" s="154">
        <v>1000</v>
      </c>
      <c r="AN58" s="154" t="s">
        <v>709</v>
      </c>
      <c r="AO58" s="161" t="s">
        <v>684</v>
      </c>
      <c r="AP58" s="162">
        <v>43772</v>
      </c>
      <c r="AQ58" s="154">
        <v>3</v>
      </c>
      <c r="AR58" s="154">
        <v>2</v>
      </c>
      <c r="AS58" s="154"/>
      <c r="AT58" s="164" t="s">
        <v>710</v>
      </c>
      <c r="AU58" s="60"/>
      <c r="AV58" s="107"/>
    </row>
    <row r="59" spans="1:51" s="84" customFormat="1" ht="18.75" customHeight="1" x14ac:dyDescent="0.15">
      <c r="A59" s="54"/>
      <c r="B59" s="153">
        <v>11</v>
      </c>
      <c r="C59" s="154">
        <v>11</v>
      </c>
      <c r="D59" s="154" t="s">
        <v>695</v>
      </c>
      <c r="E59" s="154" t="s">
        <v>711</v>
      </c>
      <c r="F59" s="154" t="s">
        <v>712</v>
      </c>
      <c r="G59" s="158"/>
      <c r="H59" s="154" t="s">
        <v>484</v>
      </c>
      <c r="I59" s="154" t="s">
        <v>713</v>
      </c>
      <c r="J59" s="154"/>
      <c r="K59" s="154"/>
      <c r="L59" s="154"/>
      <c r="M59" s="154"/>
      <c r="N59" s="154" t="s">
        <v>456</v>
      </c>
      <c r="O59" s="154" t="s">
        <v>714</v>
      </c>
      <c r="P59" s="154" t="s">
        <v>715</v>
      </c>
      <c r="Q59" s="158" t="s">
        <v>396</v>
      </c>
      <c r="R59" s="158" t="s">
        <v>421</v>
      </c>
      <c r="S59" s="158" t="s">
        <v>504</v>
      </c>
      <c r="T59" s="158" t="s">
        <v>576</v>
      </c>
      <c r="U59" s="158" t="s">
        <v>490</v>
      </c>
      <c r="V59" s="158" t="s">
        <v>450</v>
      </c>
      <c r="W59" s="158" t="s">
        <v>528</v>
      </c>
      <c r="X59" s="158" t="s">
        <v>594</v>
      </c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4">
        <v>1600</v>
      </c>
      <c r="AN59" s="154" t="s">
        <v>481</v>
      </c>
      <c r="AO59" s="161" t="s">
        <v>401</v>
      </c>
      <c r="AP59" s="162">
        <v>43775</v>
      </c>
      <c r="AQ59" s="154">
        <v>4</v>
      </c>
      <c r="AR59" s="154">
        <v>1</v>
      </c>
      <c r="AS59" s="154"/>
      <c r="AT59" s="164" t="s">
        <v>456</v>
      </c>
      <c r="AU59" s="60"/>
      <c r="AV59" s="107"/>
    </row>
    <row r="60" spans="1:51" s="84" customFormat="1" ht="18.75" customHeight="1" x14ac:dyDescent="0.15">
      <c r="A60" s="54"/>
      <c r="B60" s="153">
        <v>12</v>
      </c>
      <c r="C60" s="154">
        <v>12</v>
      </c>
      <c r="D60" s="154" t="s">
        <v>625</v>
      </c>
      <c r="E60" s="154" t="s">
        <v>716</v>
      </c>
      <c r="F60" s="154" t="s">
        <v>195</v>
      </c>
      <c r="G60" s="158"/>
      <c r="H60" s="154" t="s">
        <v>274</v>
      </c>
      <c r="I60" s="154"/>
      <c r="J60" s="154"/>
      <c r="K60" s="154"/>
      <c r="L60" s="154"/>
      <c r="M60" s="154"/>
      <c r="N60" s="154" t="s">
        <v>221</v>
      </c>
      <c r="O60" s="154" t="s">
        <v>717</v>
      </c>
      <c r="P60" s="154" t="s">
        <v>718</v>
      </c>
      <c r="Q60" s="158" t="s">
        <v>200</v>
      </c>
      <c r="R60" s="158" t="s">
        <v>240</v>
      </c>
      <c r="S60" s="158" t="s">
        <v>241</v>
      </c>
      <c r="T60" s="158" t="s">
        <v>240</v>
      </c>
      <c r="U60" s="158" t="s">
        <v>242</v>
      </c>
      <c r="V60" s="158" t="s">
        <v>201</v>
      </c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4">
        <v>900</v>
      </c>
      <c r="AN60" s="154" t="s">
        <v>719</v>
      </c>
      <c r="AO60" s="161" t="s">
        <v>720</v>
      </c>
      <c r="AP60" s="162">
        <v>37641</v>
      </c>
      <c r="AQ60" s="154">
        <v>2</v>
      </c>
      <c r="AR60" s="154">
        <v>1</v>
      </c>
      <c r="AS60" s="154"/>
      <c r="AT60" s="164" t="s">
        <v>221</v>
      </c>
      <c r="AU60" s="60"/>
      <c r="AV60" s="107"/>
    </row>
    <row r="61" spans="1:51" s="84" customFormat="1" ht="18.75" customHeight="1" x14ac:dyDescent="0.15">
      <c r="A61" s="54"/>
      <c r="B61" s="175">
        <v>13</v>
      </c>
      <c r="C61" s="154">
        <v>13</v>
      </c>
      <c r="D61" s="154" t="s">
        <v>695</v>
      </c>
      <c r="E61" s="154" t="s">
        <v>721</v>
      </c>
      <c r="F61" s="154" t="s">
        <v>26</v>
      </c>
      <c r="G61" s="158"/>
      <c r="H61" s="154" t="s">
        <v>722</v>
      </c>
      <c r="I61" s="154"/>
      <c r="J61" s="154"/>
      <c r="K61" s="154"/>
      <c r="L61" s="154"/>
      <c r="M61" s="154"/>
      <c r="N61" s="154" t="s">
        <v>547</v>
      </c>
      <c r="O61" s="154" t="s">
        <v>723</v>
      </c>
      <c r="P61" s="154" t="s">
        <v>724</v>
      </c>
      <c r="Q61" s="158" t="s">
        <v>396</v>
      </c>
      <c r="R61" s="158" t="s">
        <v>494</v>
      </c>
      <c r="S61" s="158" t="s">
        <v>421</v>
      </c>
      <c r="T61" s="158" t="s">
        <v>725</v>
      </c>
      <c r="U61" s="158" t="s">
        <v>450</v>
      </c>
      <c r="V61" s="158" t="s">
        <v>528</v>
      </c>
      <c r="W61" s="158" t="s">
        <v>726</v>
      </c>
      <c r="X61" s="158" t="s">
        <v>727</v>
      </c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4">
        <v>1000</v>
      </c>
      <c r="AN61" s="154" t="s">
        <v>728</v>
      </c>
      <c r="AO61" s="161" t="s">
        <v>729</v>
      </c>
      <c r="AP61" s="162">
        <v>43793</v>
      </c>
      <c r="AQ61" s="154">
        <v>2</v>
      </c>
      <c r="AR61" s="154">
        <v>1</v>
      </c>
      <c r="AS61" s="154"/>
      <c r="AT61" s="164" t="s">
        <v>710</v>
      </c>
      <c r="AU61" s="60"/>
      <c r="AV61" s="107"/>
    </row>
    <row r="62" spans="1:51" s="84" customFormat="1" ht="18.75" customHeight="1" x14ac:dyDescent="0.15">
      <c r="A62" s="54"/>
      <c r="B62" s="153">
        <v>14</v>
      </c>
      <c r="C62" s="154">
        <v>14</v>
      </c>
      <c r="D62" s="154" t="s">
        <v>625</v>
      </c>
      <c r="E62" s="154" t="s">
        <v>730</v>
      </c>
      <c r="F62" s="154" t="s">
        <v>195</v>
      </c>
      <c r="G62" s="158"/>
      <c r="H62" s="154" t="s">
        <v>237</v>
      </c>
      <c r="I62" s="154"/>
      <c r="J62" s="154"/>
      <c r="K62" s="154"/>
      <c r="L62" s="154"/>
      <c r="M62" s="154"/>
      <c r="N62" s="154" t="s">
        <v>230</v>
      </c>
      <c r="O62" s="154" t="s">
        <v>731</v>
      </c>
      <c r="P62" s="154" t="s">
        <v>732</v>
      </c>
      <c r="Q62" s="158" t="s">
        <v>200</v>
      </c>
      <c r="R62" s="158" t="s">
        <v>300</v>
      </c>
      <c r="S62" s="158" t="s">
        <v>733</v>
      </c>
      <c r="T62" s="158" t="s">
        <v>201</v>
      </c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4">
        <v>706</v>
      </c>
      <c r="AN62" s="154" t="s">
        <v>734</v>
      </c>
      <c r="AO62" s="161" t="s">
        <v>279</v>
      </c>
      <c r="AP62" s="162">
        <v>41275</v>
      </c>
      <c r="AQ62" s="154">
        <v>1</v>
      </c>
      <c r="AR62" s="154">
        <v>1</v>
      </c>
      <c r="AS62" s="154"/>
      <c r="AT62" s="164" t="s">
        <v>97</v>
      </c>
      <c r="AU62" s="60"/>
      <c r="AV62" s="107"/>
    </row>
    <row r="63" spans="1:51" s="152" customFormat="1" ht="18.75" customHeight="1" x14ac:dyDescent="0.15">
      <c r="A63" s="184"/>
      <c r="B63" s="153">
        <v>15</v>
      </c>
      <c r="C63" s="154">
        <v>15</v>
      </c>
      <c r="D63" s="154" t="s">
        <v>625</v>
      </c>
      <c r="E63" s="185" t="s">
        <v>735</v>
      </c>
      <c r="F63" s="154" t="s">
        <v>195</v>
      </c>
      <c r="G63" s="154"/>
      <c r="H63" s="154" t="s">
        <v>272</v>
      </c>
      <c r="I63" s="154" t="s">
        <v>282</v>
      </c>
      <c r="J63" s="154"/>
      <c r="K63" s="154"/>
      <c r="L63" s="154"/>
      <c r="M63" s="154"/>
      <c r="N63" s="154" t="s">
        <v>230</v>
      </c>
      <c r="O63" s="154" t="s">
        <v>736</v>
      </c>
      <c r="P63" s="165" t="s">
        <v>737</v>
      </c>
      <c r="Q63" s="169" t="s">
        <v>200</v>
      </c>
      <c r="R63" s="169" t="s">
        <v>201</v>
      </c>
      <c r="S63" s="169" t="s">
        <v>217</v>
      </c>
      <c r="T63" s="169" t="s">
        <v>233</v>
      </c>
      <c r="U63" s="169" t="s">
        <v>285</v>
      </c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5">
        <v>907</v>
      </c>
      <c r="AN63" s="165" t="s">
        <v>738</v>
      </c>
      <c r="AO63" s="170" t="s">
        <v>313</v>
      </c>
      <c r="AP63" s="171">
        <v>42887</v>
      </c>
      <c r="AQ63" s="165">
        <v>1</v>
      </c>
      <c r="AR63" s="165">
        <v>1</v>
      </c>
      <c r="AS63" s="186"/>
      <c r="AT63" s="172" t="s">
        <v>94</v>
      </c>
      <c r="AU63" s="187"/>
      <c r="AV63" s="151"/>
    </row>
    <row r="64" spans="1:51" s="152" customFormat="1" ht="18.75" customHeight="1" x14ac:dyDescent="0.15">
      <c r="A64" s="184"/>
      <c r="B64" s="175">
        <v>16</v>
      </c>
      <c r="C64" s="154">
        <v>16</v>
      </c>
      <c r="D64" s="154" t="s">
        <v>625</v>
      </c>
      <c r="E64" s="185" t="s">
        <v>735</v>
      </c>
      <c r="F64" s="154" t="s">
        <v>195</v>
      </c>
      <c r="G64" s="161"/>
      <c r="H64" s="167" t="s">
        <v>272</v>
      </c>
      <c r="I64" s="165"/>
      <c r="J64" s="165"/>
      <c r="K64" s="165"/>
      <c r="L64" s="165"/>
      <c r="M64" s="165"/>
      <c r="N64" s="165" t="s">
        <v>230</v>
      </c>
      <c r="O64" s="165" t="s">
        <v>739</v>
      </c>
      <c r="P64" s="165" t="s">
        <v>740</v>
      </c>
      <c r="Q64" s="169" t="s">
        <v>200</v>
      </c>
      <c r="R64" s="169" t="s">
        <v>209</v>
      </c>
      <c r="S64" s="169" t="s">
        <v>208</v>
      </c>
      <c r="T64" s="169" t="s">
        <v>201</v>
      </c>
      <c r="U64" s="169" t="s">
        <v>277</v>
      </c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5">
        <v>1103</v>
      </c>
      <c r="AN64" s="165" t="s">
        <v>738</v>
      </c>
      <c r="AO64" s="170" t="s">
        <v>279</v>
      </c>
      <c r="AP64" s="171">
        <v>43237</v>
      </c>
      <c r="AQ64" s="165">
        <v>1</v>
      </c>
      <c r="AR64" s="165">
        <v>1</v>
      </c>
      <c r="AS64" s="186"/>
      <c r="AT64" s="164" t="s">
        <v>97</v>
      </c>
      <c r="AU64" s="187"/>
      <c r="AV64" s="151"/>
    </row>
    <row r="65" spans="1:51" s="152" customFormat="1" ht="18.75" customHeight="1" x14ac:dyDescent="0.15">
      <c r="A65" s="54"/>
      <c r="B65" s="153">
        <v>17</v>
      </c>
      <c r="C65" s="154">
        <v>17</v>
      </c>
      <c r="D65" s="165" t="s">
        <v>625</v>
      </c>
      <c r="E65" s="188" t="s">
        <v>735</v>
      </c>
      <c r="F65" s="165" t="s">
        <v>195</v>
      </c>
      <c r="G65" s="189"/>
      <c r="H65" s="167" t="s">
        <v>272</v>
      </c>
      <c r="I65" s="165"/>
      <c r="J65" s="165"/>
      <c r="K65" s="165"/>
      <c r="L65" s="165"/>
      <c r="M65" s="165"/>
      <c r="N65" s="165" t="s">
        <v>100</v>
      </c>
      <c r="O65" s="165" t="s">
        <v>741</v>
      </c>
      <c r="P65" s="165" t="s">
        <v>742</v>
      </c>
      <c r="Q65" s="169" t="s">
        <v>200</v>
      </c>
      <c r="R65" s="169" t="s">
        <v>201</v>
      </c>
      <c r="S65" s="169" t="s">
        <v>743</v>
      </c>
      <c r="T65" s="169" t="s">
        <v>744</v>
      </c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5">
        <v>700</v>
      </c>
      <c r="AN65" s="165" t="s">
        <v>738</v>
      </c>
      <c r="AO65" s="170" t="s">
        <v>313</v>
      </c>
      <c r="AP65" s="171">
        <v>43326</v>
      </c>
      <c r="AQ65" s="165">
        <v>1</v>
      </c>
      <c r="AR65" s="165">
        <v>1</v>
      </c>
      <c r="AS65" s="186"/>
      <c r="AT65" s="164" t="s">
        <v>100</v>
      </c>
      <c r="AU65" s="150"/>
      <c r="AV65" s="151"/>
    </row>
    <row r="66" spans="1:51" s="152" customFormat="1" ht="18.75" customHeight="1" x14ac:dyDescent="0.15">
      <c r="A66" s="54"/>
      <c r="B66" s="153">
        <v>18</v>
      </c>
      <c r="C66" s="154">
        <v>18</v>
      </c>
      <c r="D66" s="176" t="s">
        <v>625</v>
      </c>
      <c r="E66" s="190" t="s">
        <v>735</v>
      </c>
      <c r="F66" s="176" t="s">
        <v>195</v>
      </c>
      <c r="G66" s="181"/>
      <c r="H66" s="178" t="s">
        <v>272</v>
      </c>
      <c r="I66" s="176"/>
      <c r="J66" s="176"/>
      <c r="K66" s="176"/>
      <c r="L66" s="176"/>
      <c r="M66" s="176"/>
      <c r="N66" s="176" t="s">
        <v>230</v>
      </c>
      <c r="O66" s="176" t="s">
        <v>745</v>
      </c>
      <c r="P66" s="176" t="s">
        <v>746</v>
      </c>
      <c r="Q66" s="180" t="s">
        <v>200</v>
      </c>
      <c r="R66" s="180" t="s">
        <v>209</v>
      </c>
      <c r="S66" s="180" t="s">
        <v>693</v>
      </c>
      <c r="T66" s="180" t="s">
        <v>747</v>
      </c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76">
        <v>1000</v>
      </c>
      <c r="AN66" s="176" t="s">
        <v>738</v>
      </c>
      <c r="AO66" s="183" t="s">
        <v>313</v>
      </c>
      <c r="AP66" s="191"/>
      <c r="AQ66" s="154">
        <v>1</v>
      </c>
      <c r="AR66" s="154">
        <v>1</v>
      </c>
      <c r="AS66" s="192"/>
      <c r="AT66" s="193" t="s">
        <v>97</v>
      </c>
      <c r="AU66" s="150"/>
      <c r="AV66" s="151"/>
    </row>
    <row r="67" spans="1:51" s="152" customFormat="1" ht="18.75" customHeight="1" x14ac:dyDescent="0.15">
      <c r="A67" s="54"/>
      <c r="B67" s="175">
        <v>19</v>
      </c>
      <c r="C67" s="154">
        <v>19</v>
      </c>
      <c r="D67" s="154" t="s">
        <v>625</v>
      </c>
      <c r="E67" s="185" t="s">
        <v>735</v>
      </c>
      <c r="F67" s="154" t="s">
        <v>195</v>
      </c>
      <c r="G67" s="155"/>
      <c r="H67" s="156" t="s">
        <v>272</v>
      </c>
      <c r="I67" s="154"/>
      <c r="J67" s="154"/>
      <c r="K67" s="154"/>
      <c r="L67" s="154"/>
      <c r="M67" s="154"/>
      <c r="N67" s="154" t="s">
        <v>230</v>
      </c>
      <c r="O67" s="154" t="s">
        <v>748</v>
      </c>
      <c r="P67" s="154" t="s">
        <v>749</v>
      </c>
      <c r="Q67" s="158" t="s">
        <v>200</v>
      </c>
      <c r="R67" s="158" t="s">
        <v>300</v>
      </c>
      <c r="S67" s="158" t="s">
        <v>301</v>
      </c>
      <c r="T67" s="158" t="s">
        <v>201</v>
      </c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58"/>
      <c r="AF67" s="158"/>
      <c r="AG67" s="158"/>
      <c r="AH67" s="158"/>
      <c r="AI67" s="158"/>
      <c r="AJ67" s="158"/>
      <c r="AK67" s="158"/>
      <c r="AL67" s="158"/>
      <c r="AM67" s="154">
        <v>600</v>
      </c>
      <c r="AN67" s="154" t="s">
        <v>738</v>
      </c>
      <c r="AO67" s="161" t="s">
        <v>257</v>
      </c>
      <c r="AP67" s="162">
        <v>41642</v>
      </c>
      <c r="AQ67" s="154">
        <v>1</v>
      </c>
      <c r="AR67" s="154">
        <v>1</v>
      </c>
      <c r="AS67" s="163"/>
      <c r="AT67" s="164" t="s">
        <v>97</v>
      </c>
      <c r="AU67" s="150"/>
      <c r="AV67" s="151"/>
    </row>
    <row r="68" spans="1:51" s="84" customFormat="1" ht="18.75" customHeight="1" x14ac:dyDescent="0.15">
      <c r="A68" s="54"/>
      <c r="B68" s="153">
        <v>20</v>
      </c>
      <c r="C68" s="154">
        <v>20</v>
      </c>
      <c r="D68" s="194" t="s">
        <v>625</v>
      </c>
      <c r="E68" s="194" t="s">
        <v>735</v>
      </c>
      <c r="F68" s="194" t="s">
        <v>195</v>
      </c>
      <c r="G68" s="194"/>
      <c r="H68" s="194" t="s">
        <v>272</v>
      </c>
      <c r="I68" s="194"/>
      <c r="J68" s="194"/>
      <c r="K68" s="194"/>
      <c r="L68" s="194"/>
      <c r="M68" s="194"/>
      <c r="N68" s="194" t="s">
        <v>230</v>
      </c>
      <c r="O68" s="195" t="s">
        <v>750</v>
      </c>
      <c r="P68" s="194" t="s">
        <v>751</v>
      </c>
      <c r="Q68" s="196" t="s">
        <v>200</v>
      </c>
      <c r="R68" s="196" t="s">
        <v>291</v>
      </c>
      <c r="S68" s="196" t="s">
        <v>201</v>
      </c>
      <c r="T68" s="196" t="s">
        <v>277</v>
      </c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  <c r="AM68" s="194">
        <v>1700</v>
      </c>
      <c r="AN68" s="194" t="s">
        <v>738</v>
      </c>
      <c r="AO68" s="164" t="s">
        <v>257</v>
      </c>
      <c r="AP68" s="197">
        <v>43568</v>
      </c>
      <c r="AQ68" s="194">
        <v>1</v>
      </c>
      <c r="AR68" s="194">
        <v>1</v>
      </c>
      <c r="AS68" s="195"/>
      <c r="AT68" s="198" t="s">
        <v>97</v>
      </c>
      <c r="AU68" s="60"/>
    </row>
    <row r="69" spans="1:51" s="104" customFormat="1" ht="18.75" customHeight="1" x14ac:dyDescent="0.15">
      <c r="A69" s="54"/>
      <c r="B69" s="153">
        <v>21</v>
      </c>
      <c r="C69" s="154">
        <v>21</v>
      </c>
      <c r="D69" s="154" t="s">
        <v>625</v>
      </c>
      <c r="E69" s="154" t="s">
        <v>735</v>
      </c>
      <c r="F69" s="154" t="s">
        <v>195</v>
      </c>
      <c r="G69" s="154"/>
      <c r="H69" s="154" t="s">
        <v>272</v>
      </c>
      <c r="I69" s="154"/>
      <c r="J69" s="154"/>
      <c r="K69" s="154"/>
      <c r="L69" s="154"/>
      <c r="M69" s="154"/>
      <c r="N69" s="154" t="s">
        <v>230</v>
      </c>
      <c r="O69" s="157" t="s">
        <v>752</v>
      </c>
      <c r="P69" s="154" t="s">
        <v>753</v>
      </c>
      <c r="Q69" s="158" t="s">
        <v>200</v>
      </c>
      <c r="R69" s="158" t="s">
        <v>435</v>
      </c>
      <c r="S69" s="158" t="s">
        <v>201</v>
      </c>
      <c r="T69" s="158" t="s">
        <v>277</v>
      </c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4">
        <v>1600</v>
      </c>
      <c r="AN69" s="154" t="s">
        <v>738</v>
      </c>
      <c r="AO69" s="164" t="s">
        <v>257</v>
      </c>
      <c r="AP69" s="191">
        <v>43567</v>
      </c>
      <c r="AQ69" s="154">
        <v>1</v>
      </c>
      <c r="AR69" s="154">
        <v>1</v>
      </c>
      <c r="AS69" s="157"/>
      <c r="AT69" s="164" t="s">
        <v>97</v>
      </c>
      <c r="AU69" s="54"/>
    </row>
    <row r="70" spans="1:51" s="136" customFormat="1" ht="18.75" customHeight="1" x14ac:dyDescent="0.15">
      <c r="A70" s="54"/>
      <c r="B70" s="175">
        <v>22</v>
      </c>
      <c r="C70" s="154">
        <v>22</v>
      </c>
      <c r="D70" s="154" t="s">
        <v>625</v>
      </c>
      <c r="E70" s="154" t="s">
        <v>735</v>
      </c>
      <c r="F70" s="154" t="s">
        <v>195</v>
      </c>
      <c r="G70" s="154"/>
      <c r="H70" s="154" t="s">
        <v>272</v>
      </c>
      <c r="I70" s="154"/>
      <c r="J70" s="154"/>
      <c r="K70" s="154"/>
      <c r="L70" s="154"/>
      <c r="M70" s="154"/>
      <c r="N70" s="154" t="s">
        <v>230</v>
      </c>
      <c r="O70" s="154" t="s">
        <v>754</v>
      </c>
      <c r="P70" s="154" t="s">
        <v>755</v>
      </c>
      <c r="Q70" s="158" t="s">
        <v>200</v>
      </c>
      <c r="R70" s="158" t="s">
        <v>201</v>
      </c>
      <c r="S70" s="158" t="s">
        <v>266</v>
      </c>
      <c r="T70" s="158" t="s">
        <v>265</v>
      </c>
      <c r="U70" s="158" t="s">
        <v>756</v>
      </c>
      <c r="V70" s="158" t="s">
        <v>757</v>
      </c>
      <c r="W70" s="158" t="s">
        <v>758</v>
      </c>
      <c r="X70" s="158" t="s">
        <v>759</v>
      </c>
      <c r="Y70" s="158" t="s">
        <v>421</v>
      </c>
      <c r="Z70" s="158" t="s">
        <v>527</v>
      </c>
      <c r="AA70" s="158" t="s">
        <v>436</v>
      </c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4">
        <v>830</v>
      </c>
      <c r="AN70" s="154" t="s">
        <v>760</v>
      </c>
      <c r="AO70" s="164" t="s">
        <v>279</v>
      </c>
      <c r="AP70" s="191">
        <v>42337</v>
      </c>
      <c r="AQ70" s="154">
        <v>2</v>
      </c>
      <c r="AR70" s="154">
        <v>1</v>
      </c>
      <c r="AS70" s="154"/>
      <c r="AT70" s="164" t="s">
        <v>269</v>
      </c>
      <c r="AU70" s="134"/>
      <c r="AV70" s="199"/>
      <c r="AW70" s="200"/>
      <c r="AX70" s="200"/>
      <c r="AY70" s="200"/>
    </row>
    <row r="71" spans="1:51" s="108" customFormat="1" ht="18.75" customHeight="1" x14ac:dyDescent="0.15">
      <c r="A71" s="105"/>
      <c r="B71" s="153">
        <v>23</v>
      </c>
      <c r="C71" s="154">
        <v>23</v>
      </c>
      <c r="D71" s="154" t="s">
        <v>625</v>
      </c>
      <c r="E71" s="154" t="s">
        <v>735</v>
      </c>
      <c r="F71" s="154" t="s">
        <v>195</v>
      </c>
      <c r="G71" s="154"/>
      <c r="H71" s="154" t="s">
        <v>272</v>
      </c>
      <c r="I71" s="154"/>
      <c r="J71" s="154"/>
      <c r="K71" s="154"/>
      <c r="L71" s="154"/>
      <c r="M71" s="154"/>
      <c r="N71" s="154" t="s">
        <v>230</v>
      </c>
      <c r="O71" s="154" t="s">
        <v>754</v>
      </c>
      <c r="P71" s="154" t="s">
        <v>755</v>
      </c>
      <c r="Q71" s="158" t="s">
        <v>200</v>
      </c>
      <c r="R71" s="158" t="s">
        <v>201</v>
      </c>
      <c r="S71" s="158" t="s">
        <v>266</v>
      </c>
      <c r="T71" s="158" t="s">
        <v>265</v>
      </c>
      <c r="U71" s="158" t="s">
        <v>756</v>
      </c>
      <c r="V71" s="158" t="s">
        <v>757</v>
      </c>
      <c r="W71" s="158" t="s">
        <v>758</v>
      </c>
      <c r="X71" s="158" t="s">
        <v>759</v>
      </c>
      <c r="Y71" s="158" t="s">
        <v>421</v>
      </c>
      <c r="Z71" s="158" t="s">
        <v>527</v>
      </c>
      <c r="AA71" s="158" t="s">
        <v>436</v>
      </c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4">
        <v>830</v>
      </c>
      <c r="AN71" s="154" t="s">
        <v>760</v>
      </c>
      <c r="AO71" s="164" t="s">
        <v>279</v>
      </c>
      <c r="AP71" s="191">
        <v>42337</v>
      </c>
      <c r="AQ71" s="154">
        <v>2</v>
      </c>
      <c r="AR71" s="154">
        <v>1</v>
      </c>
      <c r="AS71" s="154"/>
      <c r="AT71" s="164" t="s">
        <v>269</v>
      </c>
      <c r="AU71" s="106"/>
      <c r="AV71" s="56"/>
      <c r="AW71" s="56"/>
      <c r="AX71" s="56"/>
      <c r="AY71" s="84"/>
    </row>
    <row r="72" spans="1:51" s="108" customFormat="1" ht="18.75" customHeight="1" x14ac:dyDescent="0.15">
      <c r="A72" s="105"/>
      <c r="B72" s="153">
        <v>24</v>
      </c>
      <c r="C72" s="154">
        <v>24</v>
      </c>
      <c r="D72" s="154" t="s">
        <v>625</v>
      </c>
      <c r="E72" s="154" t="s">
        <v>735</v>
      </c>
      <c r="F72" s="154" t="s">
        <v>195</v>
      </c>
      <c r="G72" s="154"/>
      <c r="H72" s="154" t="s">
        <v>272</v>
      </c>
      <c r="I72" s="154"/>
      <c r="J72" s="154"/>
      <c r="K72" s="154"/>
      <c r="L72" s="154"/>
      <c r="M72" s="154"/>
      <c r="N72" s="154" t="s">
        <v>165</v>
      </c>
      <c r="O72" s="154" t="s">
        <v>761</v>
      </c>
      <c r="P72" s="154" t="s">
        <v>762</v>
      </c>
      <c r="Q72" s="158" t="s">
        <v>200</v>
      </c>
      <c r="R72" s="158" t="s">
        <v>201</v>
      </c>
      <c r="S72" s="158" t="s">
        <v>744</v>
      </c>
      <c r="T72" s="158" t="s">
        <v>763</v>
      </c>
      <c r="U72" s="158" t="s">
        <v>744</v>
      </c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4">
        <v>700</v>
      </c>
      <c r="AN72" s="154" t="s">
        <v>764</v>
      </c>
      <c r="AO72" s="164" t="s">
        <v>313</v>
      </c>
      <c r="AP72" s="191">
        <v>43307</v>
      </c>
      <c r="AQ72" s="154">
        <v>1</v>
      </c>
      <c r="AR72" s="154">
        <v>1</v>
      </c>
      <c r="AS72" s="154"/>
      <c r="AT72" s="164" t="s">
        <v>165</v>
      </c>
      <c r="AU72" s="106"/>
      <c r="AV72" s="56"/>
      <c r="AW72" s="56"/>
      <c r="AX72" s="56"/>
      <c r="AY72" s="84"/>
    </row>
    <row r="73" spans="1:51" s="136" customFormat="1" ht="18.75" customHeight="1" x14ac:dyDescent="0.15">
      <c r="A73" s="54"/>
      <c r="B73" s="175">
        <v>25</v>
      </c>
      <c r="C73" s="154">
        <v>25</v>
      </c>
      <c r="D73" s="165" t="s">
        <v>625</v>
      </c>
      <c r="E73" s="165" t="s">
        <v>735</v>
      </c>
      <c r="F73" s="165" t="s">
        <v>195</v>
      </c>
      <c r="G73" s="165"/>
      <c r="H73" s="165" t="s">
        <v>272</v>
      </c>
      <c r="I73" s="165" t="s">
        <v>349</v>
      </c>
      <c r="J73" s="165" t="s">
        <v>274</v>
      </c>
      <c r="K73" s="165"/>
      <c r="L73" s="165"/>
      <c r="M73" s="165"/>
      <c r="N73" s="165" t="s">
        <v>221</v>
      </c>
      <c r="O73" s="165" t="s">
        <v>765</v>
      </c>
      <c r="P73" s="165" t="s">
        <v>766</v>
      </c>
      <c r="Q73" s="169" t="s">
        <v>200</v>
      </c>
      <c r="R73" s="169" t="s">
        <v>209</v>
      </c>
      <c r="S73" s="169" t="s">
        <v>652</v>
      </c>
      <c r="T73" s="169" t="s">
        <v>653</v>
      </c>
      <c r="U73" s="169" t="s">
        <v>224</v>
      </c>
      <c r="V73" s="169" t="s">
        <v>209</v>
      </c>
      <c r="W73" s="169" t="s">
        <v>201</v>
      </c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  <c r="AL73" s="169"/>
      <c r="AM73" s="165">
        <v>2800</v>
      </c>
      <c r="AN73" s="165" t="s">
        <v>767</v>
      </c>
      <c r="AO73" s="172" t="s">
        <v>257</v>
      </c>
      <c r="AP73" s="201">
        <v>41864</v>
      </c>
      <c r="AQ73" s="165">
        <v>4</v>
      </c>
      <c r="AR73" s="165">
        <v>3</v>
      </c>
      <c r="AS73" s="165"/>
      <c r="AT73" s="172" t="s">
        <v>221</v>
      </c>
      <c r="AU73" s="134"/>
      <c r="AV73" s="199"/>
      <c r="AW73" s="200"/>
      <c r="AX73" s="200"/>
      <c r="AY73" s="200"/>
    </row>
    <row r="74" spans="1:51" s="136" customFormat="1" ht="18.75" customHeight="1" x14ac:dyDescent="0.15">
      <c r="A74" s="54"/>
      <c r="B74" s="153">
        <v>26</v>
      </c>
      <c r="C74" s="154">
        <v>26</v>
      </c>
      <c r="D74" s="165" t="s">
        <v>625</v>
      </c>
      <c r="E74" s="165" t="s">
        <v>735</v>
      </c>
      <c r="F74" s="165" t="s">
        <v>195</v>
      </c>
      <c r="G74" s="165"/>
      <c r="H74" s="165" t="s">
        <v>272</v>
      </c>
      <c r="I74" s="165" t="s">
        <v>274</v>
      </c>
      <c r="J74" s="165" t="s">
        <v>768</v>
      </c>
      <c r="K74" s="165"/>
      <c r="L74" s="165"/>
      <c r="M74" s="165"/>
      <c r="N74" s="165" t="s">
        <v>221</v>
      </c>
      <c r="O74" s="165" t="s">
        <v>769</v>
      </c>
      <c r="P74" s="165" t="s">
        <v>770</v>
      </c>
      <c r="Q74" s="169" t="s">
        <v>200</v>
      </c>
      <c r="R74" s="169" t="s">
        <v>209</v>
      </c>
      <c r="S74" s="169" t="s">
        <v>208</v>
      </c>
      <c r="T74" s="169" t="s">
        <v>311</v>
      </c>
      <c r="U74" s="169" t="s">
        <v>318</v>
      </c>
      <c r="V74" s="169" t="s">
        <v>319</v>
      </c>
      <c r="W74" s="169" t="s">
        <v>240</v>
      </c>
      <c r="X74" s="169" t="s">
        <v>209</v>
      </c>
      <c r="Y74" s="169" t="s">
        <v>201</v>
      </c>
      <c r="Z74" s="169" t="s">
        <v>277</v>
      </c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5">
        <v>2500</v>
      </c>
      <c r="AN74" s="165" t="s">
        <v>771</v>
      </c>
      <c r="AO74" s="172" t="s">
        <v>520</v>
      </c>
      <c r="AP74" s="201">
        <v>43700</v>
      </c>
      <c r="AQ74" s="165">
        <v>4</v>
      </c>
      <c r="AR74" s="165">
        <v>3</v>
      </c>
      <c r="AS74" s="165"/>
      <c r="AT74" s="172" t="s">
        <v>221</v>
      </c>
      <c r="AU74" s="134"/>
      <c r="AV74" s="199"/>
      <c r="AW74" s="200"/>
      <c r="AX74" s="200"/>
      <c r="AY74" s="200"/>
    </row>
    <row r="75" spans="1:51" s="136" customFormat="1" ht="18.75" customHeight="1" x14ac:dyDescent="0.15">
      <c r="A75" s="54"/>
      <c r="B75" s="153">
        <v>27</v>
      </c>
      <c r="C75" s="154">
        <v>27</v>
      </c>
      <c r="D75" s="165" t="s">
        <v>625</v>
      </c>
      <c r="E75" s="165" t="s">
        <v>735</v>
      </c>
      <c r="F75" s="165" t="s">
        <v>195</v>
      </c>
      <c r="G75" s="165"/>
      <c r="H75" s="165" t="s">
        <v>272</v>
      </c>
      <c r="I75" s="165"/>
      <c r="J75" s="165"/>
      <c r="K75" s="165"/>
      <c r="L75" s="165"/>
      <c r="M75" s="165"/>
      <c r="N75" s="165" t="s">
        <v>230</v>
      </c>
      <c r="O75" s="165" t="s">
        <v>772</v>
      </c>
      <c r="P75" s="165" t="s">
        <v>773</v>
      </c>
      <c r="Q75" s="169" t="s">
        <v>200</v>
      </c>
      <c r="R75" s="169" t="s">
        <v>209</v>
      </c>
      <c r="S75" s="169" t="s">
        <v>208</v>
      </c>
      <c r="T75" s="169" t="s">
        <v>201</v>
      </c>
      <c r="U75" s="169" t="s">
        <v>677</v>
      </c>
      <c r="V75" s="169" t="s">
        <v>330</v>
      </c>
      <c r="W75" s="169" t="s">
        <v>327</v>
      </c>
      <c r="X75" s="169" t="s">
        <v>201</v>
      </c>
      <c r="Y75" s="169" t="s">
        <v>774</v>
      </c>
      <c r="Z75" s="169" t="s">
        <v>345</v>
      </c>
      <c r="AA75" s="169" t="s">
        <v>327</v>
      </c>
      <c r="AB75" s="169" t="s">
        <v>330</v>
      </c>
      <c r="AC75" s="169" t="s">
        <v>201</v>
      </c>
      <c r="AD75" s="169" t="s">
        <v>277</v>
      </c>
      <c r="AE75" s="169"/>
      <c r="AF75" s="169"/>
      <c r="AG75" s="169"/>
      <c r="AH75" s="169"/>
      <c r="AI75" s="169"/>
      <c r="AJ75" s="169"/>
      <c r="AK75" s="169"/>
      <c r="AL75" s="169"/>
      <c r="AM75" s="165">
        <v>830</v>
      </c>
      <c r="AN75" s="165" t="s">
        <v>775</v>
      </c>
      <c r="AO75" s="172" t="s">
        <v>204</v>
      </c>
      <c r="AP75" s="201">
        <v>43719</v>
      </c>
      <c r="AQ75" s="165">
        <v>3</v>
      </c>
      <c r="AR75" s="165">
        <v>1</v>
      </c>
      <c r="AS75" s="165"/>
      <c r="AT75" s="172" t="s">
        <v>269</v>
      </c>
      <c r="AU75" s="134"/>
      <c r="AV75" s="199"/>
      <c r="AW75" s="200"/>
      <c r="AX75" s="200"/>
      <c r="AY75" s="200"/>
    </row>
    <row r="76" spans="1:51" s="84" customFormat="1" ht="18.75" customHeight="1" thickBot="1" x14ac:dyDescent="0.2">
      <c r="A76" s="54">
        <v>0.5</v>
      </c>
      <c r="B76" s="202">
        <v>28</v>
      </c>
      <c r="C76" s="203">
        <v>27.5</v>
      </c>
      <c r="D76" s="203" t="s">
        <v>625</v>
      </c>
      <c r="E76" s="203" t="s">
        <v>776</v>
      </c>
      <c r="F76" s="203" t="s">
        <v>195</v>
      </c>
      <c r="G76" s="204"/>
      <c r="H76" s="205" t="s">
        <v>584</v>
      </c>
      <c r="I76" s="203" t="s">
        <v>713</v>
      </c>
      <c r="J76" s="203" t="s">
        <v>689</v>
      </c>
      <c r="K76" s="203" t="s">
        <v>237</v>
      </c>
      <c r="L76" s="203" t="s">
        <v>39</v>
      </c>
      <c r="M76" s="203" t="s">
        <v>282</v>
      </c>
      <c r="N76" s="203" t="s">
        <v>230</v>
      </c>
      <c r="O76" s="203" t="s">
        <v>777</v>
      </c>
      <c r="P76" s="203" t="s">
        <v>381</v>
      </c>
      <c r="Q76" s="206" t="s">
        <v>200</v>
      </c>
      <c r="R76" s="206" t="s">
        <v>201</v>
      </c>
      <c r="S76" s="206" t="s">
        <v>778</v>
      </c>
      <c r="T76" s="206" t="s">
        <v>234</v>
      </c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3">
        <v>900</v>
      </c>
      <c r="AN76" s="203" t="s">
        <v>764</v>
      </c>
      <c r="AO76" s="207" t="s">
        <v>596</v>
      </c>
      <c r="AP76" s="208"/>
      <c r="AQ76" s="203">
        <v>1</v>
      </c>
      <c r="AR76" s="203">
        <v>1</v>
      </c>
      <c r="AS76" s="203"/>
      <c r="AT76" s="209" t="s">
        <v>94</v>
      </c>
      <c r="AU76" s="60"/>
      <c r="AV76" s="107"/>
    </row>
    <row r="77" spans="1:51" s="152" customFormat="1" ht="18.75" customHeight="1" x14ac:dyDescent="0.15">
      <c r="A77" s="54"/>
      <c r="B77" s="210">
        <f>F83</f>
        <v>73</v>
      </c>
      <c r="C77" s="211">
        <f>G83</f>
        <v>73</v>
      </c>
      <c r="D77" s="212"/>
      <c r="E77" s="211"/>
      <c r="F77" s="211"/>
      <c r="G77" s="211"/>
      <c r="H77" s="212"/>
      <c r="I77" s="212"/>
      <c r="J77" s="212"/>
      <c r="K77" s="212"/>
      <c r="L77" s="212"/>
      <c r="M77" s="212"/>
      <c r="N77" s="212"/>
      <c r="O77" s="56"/>
      <c r="P77" s="212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212"/>
      <c r="AN77" s="212"/>
      <c r="AO77" s="212"/>
      <c r="AP77" s="212"/>
      <c r="AQ77" s="212">
        <f>SUM(AQ3:AQ76)</f>
        <v>228</v>
      </c>
      <c r="AR77" s="212">
        <f>SUM(AR3:AR76)</f>
        <v>109</v>
      </c>
      <c r="AS77" s="212"/>
      <c r="AT77" s="212"/>
      <c r="AU77" s="150"/>
      <c r="AV77" s="151"/>
    </row>
    <row r="78" spans="1:51" s="84" customFormat="1" ht="16.5" customHeight="1" thickBot="1" x14ac:dyDescent="0.2">
      <c r="A78" s="213"/>
      <c r="B78" s="59"/>
      <c r="C78" s="214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8"/>
      <c r="O78" s="59"/>
      <c r="P78" s="58"/>
      <c r="Q78" s="56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9"/>
      <c r="AM78" s="59"/>
      <c r="AN78" s="59"/>
      <c r="AO78" s="59"/>
      <c r="AP78" s="59"/>
      <c r="AQ78" s="59"/>
      <c r="AR78" s="59"/>
      <c r="AS78" s="59"/>
      <c r="AU78" s="107"/>
    </row>
    <row r="79" spans="1:51" s="84" customFormat="1" ht="16.5" customHeight="1" x14ac:dyDescent="0.15">
      <c r="A79" s="215"/>
      <c r="E79" s="216" t="s">
        <v>779</v>
      </c>
      <c r="F79" s="217" t="s">
        <v>780</v>
      </c>
      <c r="G79" s="217" t="s">
        <v>172</v>
      </c>
      <c r="H79" s="58"/>
      <c r="I79" s="58"/>
      <c r="J79" s="58"/>
      <c r="K79" s="5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8"/>
      <c r="X79" s="218"/>
      <c r="AA79" s="58"/>
      <c r="AL79" s="107"/>
    </row>
    <row r="80" spans="1:51" s="84" customFormat="1" ht="16.5" customHeight="1" x14ac:dyDescent="0.15">
      <c r="A80" s="215"/>
      <c r="E80" s="81" t="s">
        <v>781</v>
      </c>
      <c r="F80" s="83">
        <f>C26</f>
        <v>23.5</v>
      </c>
      <c r="G80" s="219">
        <f>C26</f>
        <v>23.5</v>
      </c>
      <c r="H80" s="58"/>
      <c r="I80" s="58"/>
      <c r="J80" s="58"/>
      <c r="K80" s="58"/>
      <c r="L80" s="58"/>
      <c r="M80" s="218"/>
      <c r="N80" s="218"/>
      <c r="O80" s="218"/>
      <c r="P80" s="218"/>
      <c r="Q80" s="220"/>
      <c r="R80" s="220"/>
      <c r="S80" s="220"/>
      <c r="T80" s="220"/>
      <c r="U80" s="218"/>
      <c r="V80" s="218"/>
      <c r="W80" s="218"/>
      <c r="X80" s="218"/>
      <c r="Y80" s="218"/>
      <c r="AB80" s="58"/>
      <c r="AM80" s="107"/>
    </row>
    <row r="81" spans="1:51" s="84" customFormat="1" ht="16.5" customHeight="1" x14ac:dyDescent="0.15">
      <c r="A81" s="215"/>
      <c r="E81" s="81" t="s">
        <v>390</v>
      </c>
      <c r="F81" s="221">
        <f>C48</f>
        <v>22</v>
      </c>
      <c r="G81" s="219">
        <f>C48</f>
        <v>22</v>
      </c>
      <c r="H81" s="58"/>
      <c r="I81" s="58"/>
      <c r="J81" s="58"/>
      <c r="K81" s="58"/>
      <c r="L81" s="58"/>
      <c r="M81" s="218"/>
      <c r="N81" s="218"/>
    </row>
    <row r="82" spans="1:51" s="84" customFormat="1" ht="16.5" customHeight="1" x14ac:dyDescent="0.15">
      <c r="A82" s="215"/>
      <c r="E82" s="81" t="s">
        <v>625</v>
      </c>
      <c r="F82" s="83">
        <f>C76</f>
        <v>27.5</v>
      </c>
      <c r="G82" s="219">
        <f>C76</f>
        <v>27.5</v>
      </c>
      <c r="H82" s="58"/>
      <c r="I82" s="58"/>
      <c r="J82" s="58"/>
      <c r="K82" s="58"/>
      <c r="L82" s="5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8"/>
      <c r="X82" s="218"/>
      <c r="Y82" s="218"/>
      <c r="Z82" s="218"/>
      <c r="AC82" s="58"/>
      <c r="AN82" s="107"/>
    </row>
    <row r="83" spans="1:51" s="84" customFormat="1" ht="17.25" thickBot="1" x14ac:dyDescent="0.2">
      <c r="A83" s="215"/>
      <c r="B83" s="56"/>
      <c r="C83" s="56"/>
      <c r="E83" s="222" t="s">
        <v>782</v>
      </c>
      <c r="F83" s="223">
        <f>SUM(F80:F82)</f>
        <v>73</v>
      </c>
      <c r="G83" s="224">
        <f>SUM(G80:G82)</f>
        <v>73</v>
      </c>
      <c r="H83" s="58"/>
      <c r="I83" s="58"/>
      <c r="J83" s="58"/>
      <c r="K83" s="58"/>
      <c r="L83" s="58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56"/>
      <c r="AB83" s="56"/>
      <c r="AC83" s="56"/>
      <c r="AD83" s="226"/>
      <c r="AE83" s="226"/>
      <c r="AF83" s="226"/>
      <c r="AG83" s="226"/>
      <c r="AH83" s="226"/>
      <c r="AI83" s="226"/>
      <c r="AJ83" s="226"/>
      <c r="AK83" s="226"/>
      <c r="AL83" s="226"/>
      <c r="AN83" s="107"/>
    </row>
    <row r="84" spans="1:51" s="84" customFormat="1" x14ac:dyDescent="0.15">
      <c r="A84" s="215"/>
      <c r="B84" s="56"/>
      <c r="C84" s="56"/>
      <c r="E84" s="57"/>
      <c r="F84" s="56"/>
      <c r="G84" s="226"/>
      <c r="H84" s="58"/>
      <c r="I84" s="58"/>
      <c r="J84" s="58"/>
      <c r="K84" s="58"/>
      <c r="L84" s="58"/>
      <c r="M84" s="225"/>
      <c r="N84" s="225"/>
      <c r="O84" s="225"/>
      <c r="P84" s="225"/>
      <c r="Q84" s="226"/>
      <c r="R84" s="225"/>
      <c r="S84" s="225"/>
      <c r="T84" s="225"/>
      <c r="U84" s="225"/>
      <c r="V84" s="225"/>
      <c r="W84" s="225"/>
      <c r="X84" s="225"/>
      <c r="Y84" s="225"/>
      <c r="Z84" s="225"/>
      <c r="AA84" s="56"/>
      <c r="AB84" s="56"/>
      <c r="AC84" s="56"/>
      <c r="AD84" s="226"/>
      <c r="AE84" s="226"/>
      <c r="AF84" s="226"/>
      <c r="AG84" s="226"/>
      <c r="AH84" s="226"/>
      <c r="AI84" s="226"/>
      <c r="AJ84" s="226"/>
      <c r="AK84" s="226"/>
      <c r="AL84" s="226"/>
      <c r="AN84" s="107"/>
    </row>
    <row r="85" spans="1:51" s="84" customFormat="1" x14ac:dyDescent="0.15">
      <c r="A85" s="215"/>
      <c r="B85" s="56"/>
      <c r="C85" s="56"/>
      <c r="D85" s="57"/>
      <c r="E85" s="56"/>
      <c r="F85" s="226"/>
      <c r="G85" s="226"/>
      <c r="H85" s="58"/>
      <c r="I85" s="58"/>
      <c r="J85" s="58"/>
      <c r="K85" s="58"/>
      <c r="L85" s="58"/>
      <c r="M85" s="56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56"/>
      <c r="AA85" s="56"/>
      <c r="AB85" s="56"/>
      <c r="AC85" s="56"/>
      <c r="AD85" s="226"/>
      <c r="AE85" s="226"/>
      <c r="AF85" s="226"/>
      <c r="AG85" s="226"/>
      <c r="AH85" s="226"/>
      <c r="AI85" s="226"/>
      <c r="AJ85" s="226"/>
      <c r="AK85" s="226"/>
      <c r="AL85" s="226"/>
      <c r="AM85" s="61"/>
      <c r="AN85" s="107"/>
      <c r="AV85" s="61"/>
      <c r="AW85" s="61"/>
      <c r="AX85" s="61"/>
      <c r="AY85" s="61"/>
    </row>
    <row r="86" spans="1:51" x14ac:dyDescent="0.15">
      <c r="B86" s="56"/>
      <c r="C86" s="56"/>
      <c r="D86" s="57"/>
      <c r="E86" s="56"/>
      <c r="F86" s="226"/>
      <c r="G86" s="226"/>
      <c r="H86" s="227"/>
      <c r="I86" s="56"/>
      <c r="J86" s="56"/>
      <c r="K86" s="56"/>
      <c r="L86" s="56"/>
      <c r="M86" s="56"/>
      <c r="N86" s="58"/>
      <c r="P86" s="58"/>
      <c r="V86" s="56"/>
      <c r="W86" s="225"/>
      <c r="X86" s="225"/>
      <c r="Y86" s="225"/>
      <c r="Z86" s="225"/>
      <c r="AA86" s="225"/>
      <c r="AB86" s="225"/>
      <c r="AC86" s="225"/>
      <c r="AD86" s="225"/>
      <c r="AE86" s="225"/>
      <c r="AF86" s="225"/>
      <c r="AG86" s="225"/>
      <c r="AH86" s="225"/>
      <c r="AI86" s="225"/>
      <c r="AJ86" s="225"/>
      <c r="AK86" s="225"/>
      <c r="AL86" s="228"/>
      <c r="AM86" s="56"/>
      <c r="AN86" s="56"/>
      <c r="AO86" s="226"/>
      <c r="AP86" s="226"/>
      <c r="AQ86" s="56"/>
      <c r="AR86" s="56"/>
      <c r="AS86" s="56"/>
      <c r="AT86" s="56"/>
      <c r="AW86" s="61"/>
      <c r="AX86" s="61"/>
      <c r="AY86" s="61"/>
    </row>
    <row r="87" spans="1:51" x14ac:dyDescent="0.15">
      <c r="B87" s="56"/>
      <c r="C87" s="56"/>
      <c r="D87" s="226"/>
      <c r="E87" s="226"/>
      <c r="F87" s="226"/>
      <c r="G87" s="226"/>
      <c r="H87" s="226"/>
      <c r="I87" s="56"/>
      <c r="J87" s="56"/>
      <c r="K87" s="56"/>
      <c r="L87" s="56"/>
      <c r="M87" s="56"/>
      <c r="N87" s="58"/>
      <c r="P87" s="58"/>
      <c r="V87" s="225"/>
      <c r="W87" s="225"/>
      <c r="X87" s="225"/>
      <c r="Y87" s="225"/>
      <c r="Z87" s="225"/>
      <c r="AA87" s="225"/>
      <c r="AB87" s="225"/>
      <c r="AC87" s="225"/>
      <c r="AD87" s="225"/>
      <c r="AE87" s="225"/>
      <c r="AF87" s="225"/>
      <c r="AG87" s="225"/>
      <c r="AH87" s="225"/>
      <c r="AI87" s="225"/>
      <c r="AJ87" s="225"/>
      <c r="AK87" s="225"/>
      <c r="AL87" s="228"/>
      <c r="AM87" s="56"/>
      <c r="AN87" s="56"/>
      <c r="AO87" s="226"/>
      <c r="AP87" s="226"/>
      <c r="AQ87" s="56"/>
      <c r="AR87" s="56"/>
      <c r="AS87" s="56"/>
      <c r="AT87" s="56"/>
      <c r="AU87" s="84"/>
      <c r="AV87" s="84"/>
      <c r="AW87" s="84"/>
      <c r="AX87" s="84"/>
      <c r="AY87" s="84"/>
    </row>
    <row r="88" spans="1:51" s="84" customFormat="1" x14ac:dyDescent="0.15">
      <c r="A88" s="215"/>
      <c r="B88" s="56"/>
      <c r="C88" s="56"/>
      <c r="D88" s="226"/>
      <c r="E88" s="226"/>
      <c r="F88" s="226"/>
      <c r="G88" s="226"/>
      <c r="H88" s="226"/>
      <c r="I88" s="56"/>
      <c r="J88" s="56"/>
      <c r="K88" s="56"/>
      <c r="L88" s="56"/>
      <c r="M88" s="56"/>
      <c r="N88" s="58"/>
      <c r="O88" s="58"/>
      <c r="P88" s="58"/>
      <c r="Q88" s="58"/>
      <c r="R88" s="58"/>
      <c r="S88" s="58"/>
      <c r="T88" s="58"/>
      <c r="U88" s="58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  <c r="AH88" s="225"/>
      <c r="AI88" s="225"/>
      <c r="AJ88" s="225"/>
      <c r="AK88" s="225"/>
      <c r="AL88" s="228"/>
      <c r="AM88" s="56"/>
      <c r="AN88" s="56"/>
      <c r="AO88" s="226"/>
      <c r="AP88" s="226"/>
      <c r="AQ88" s="56"/>
      <c r="AR88" s="56"/>
      <c r="AS88" s="56"/>
      <c r="AT88" s="56"/>
    </row>
    <row r="89" spans="1:51" s="84" customFormat="1" x14ac:dyDescent="0.15">
      <c r="A89" s="215"/>
      <c r="B89" s="56"/>
      <c r="C89" s="56"/>
      <c r="D89" s="226"/>
      <c r="E89" s="226"/>
      <c r="F89" s="56"/>
      <c r="G89" s="56"/>
      <c r="H89" s="226"/>
      <c r="I89" s="56"/>
      <c r="J89" s="56"/>
      <c r="K89" s="56"/>
      <c r="L89" s="56"/>
      <c r="M89" s="56"/>
      <c r="N89" s="58"/>
      <c r="O89" s="58"/>
      <c r="P89" s="58"/>
      <c r="Q89" s="58"/>
      <c r="R89" s="58"/>
      <c r="S89" s="58"/>
      <c r="T89" s="58"/>
      <c r="U89" s="58"/>
      <c r="V89" s="225"/>
      <c r="W89" s="225"/>
      <c r="X89" s="225"/>
      <c r="Y89" s="225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228"/>
      <c r="AM89" s="56"/>
      <c r="AN89" s="56"/>
      <c r="AO89" s="226"/>
      <c r="AP89" s="226"/>
      <c r="AQ89" s="56"/>
      <c r="AR89" s="56"/>
      <c r="AS89" s="56"/>
      <c r="AT89" s="56"/>
    </row>
    <row r="90" spans="1:51" s="84" customFormat="1" x14ac:dyDescent="0.15">
      <c r="A90" s="215"/>
      <c r="B90" s="56"/>
      <c r="C90" s="56"/>
      <c r="D90" s="226"/>
      <c r="E90" s="226"/>
      <c r="F90" s="56"/>
      <c r="G90" s="56"/>
      <c r="H90" s="226"/>
      <c r="I90" s="56"/>
      <c r="J90" s="56"/>
      <c r="K90" s="56"/>
      <c r="L90" s="56"/>
      <c r="M90" s="56"/>
      <c r="N90" s="58"/>
      <c r="O90" s="58"/>
      <c r="P90" s="58"/>
      <c r="Q90" s="58"/>
      <c r="R90" s="58"/>
      <c r="S90" s="58"/>
      <c r="T90" s="58"/>
      <c r="U90" s="58"/>
      <c r="V90" s="225"/>
      <c r="W90" s="225"/>
      <c r="X90" s="225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228"/>
      <c r="AM90" s="56"/>
      <c r="AN90" s="56"/>
      <c r="AO90" s="226"/>
      <c r="AP90" s="226"/>
      <c r="AQ90" s="56"/>
      <c r="AR90" s="56"/>
      <c r="AS90" s="56"/>
      <c r="AT90" s="56"/>
    </row>
    <row r="91" spans="1:51" s="84" customFormat="1" x14ac:dyDescent="0.15">
      <c r="A91" s="229"/>
      <c r="B91" s="56"/>
      <c r="C91" s="56"/>
      <c r="D91" s="226"/>
      <c r="E91" s="226"/>
      <c r="F91" s="56"/>
      <c r="G91" s="56"/>
      <c r="H91" s="226"/>
      <c r="I91" s="56"/>
      <c r="J91" s="56"/>
      <c r="K91" s="56"/>
      <c r="L91" s="56"/>
      <c r="M91" s="56"/>
      <c r="N91" s="58"/>
      <c r="O91" s="58"/>
      <c r="P91" s="58"/>
      <c r="Q91" s="58"/>
      <c r="R91" s="58"/>
      <c r="S91" s="58"/>
      <c r="T91" s="58"/>
      <c r="U91" s="58"/>
      <c r="V91" s="225"/>
      <c r="W91" s="225"/>
      <c r="X91" s="225"/>
      <c r="Y91" s="225"/>
      <c r="Z91" s="225"/>
      <c r="AA91" s="225"/>
      <c r="AB91" s="225"/>
      <c r="AC91" s="225"/>
      <c r="AD91" s="225"/>
      <c r="AE91" s="225"/>
      <c r="AF91" s="225"/>
      <c r="AG91" s="225"/>
      <c r="AH91" s="225"/>
      <c r="AI91" s="225"/>
      <c r="AJ91" s="225"/>
      <c r="AK91" s="225"/>
      <c r="AL91" s="228"/>
      <c r="AM91" s="56"/>
      <c r="AN91" s="56"/>
      <c r="AO91" s="226"/>
      <c r="AP91" s="226"/>
      <c r="AQ91" s="56"/>
      <c r="AR91" s="56"/>
      <c r="AS91" s="56"/>
      <c r="AT91" s="56"/>
      <c r="AU91" s="226"/>
      <c r="AV91" s="226"/>
      <c r="AW91" s="226"/>
      <c r="AX91" s="226"/>
      <c r="AY91" s="226"/>
    </row>
    <row r="92" spans="1:51" s="226" customFormat="1" x14ac:dyDescent="0.15">
      <c r="A92" s="229"/>
      <c r="B92" s="56"/>
      <c r="C92" s="56"/>
      <c r="F92" s="56"/>
      <c r="G92" s="56"/>
      <c r="I92" s="56"/>
      <c r="J92" s="56"/>
      <c r="K92" s="56"/>
      <c r="L92" s="56"/>
      <c r="M92" s="56"/>
      <c r="N92" s="58"/>
      <c r="O92" s="58"/>
      <c r="P92" s="58"/>
      <c r="Q92" s="58"/>
      <c r="R92" s="58"/>
      <c r="S92" s="58"/>
      <c r="T92" s="58"/>
      <c r="U92" s="58"/>
      <c r="V92" s="225"/>
      <c r="W92" s="225"/>
      <c r="X92" s="225"/>
      <c r="Y92" s="225"/>
      <c r="Z92" s="225"/>
      <c r="AA92" s="225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228"/>
      <c r="AM92" s="56"/>
      <c r="AN92" s="56"/>
      <c r="AQ92" s="56"/>
      <c r="AR92" s="56"/>
      <c r="AS92" s="56"/>
      <c r="AT92" s="56"/>
    </row>
    <row r="93" spans="1:51" s="226" customFormat="1" x14ac:dyDescent="0.15">
      <c r="A93" s="229"/>
      <c r="B93" s="56"/>
      <c r="C93" s="56"/>
      <c r="F93" s="56"/>
      <c r="G93" s="56"/>
      <c r="I93" s="56"/>
      <c r="J93" s="56"/>
      <c r="K93" s="56"/>
      <c r="L93" s="56"/>
      <c r="M93" s="56"/>
      <c r="N93" s="58"/>
      <c r="O93" s="58"/>
      <c r="P93" s="58"/>
      <c r="Q93" s="58"/>
      <c r="R93" s="58"/>
      <c r="S93" s="58"/>
      <c r="T93" s="58"/>
      <c r="U93" s="58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  <c r="AH93" s="225"/>
      <c r="AI93" s="225"/>
      <c r="AJ93" s="225"/>
      <c r="AK93" s="225"/>
      <c r="AL93" s="228"/>
      <c r="AM93" s="56"/>
      <c r="AN93" s="56"/>
      <c r="AQ93" s="56"/>
      <c r="AR93" s="56"/>
      <c r="AS93" s="56"/>
      <c r="AT93" s="56"/>
    </row>
    <row r="94" spans="1:51" s="226" customFormat="1" x14ac:dyDescent="0.15">
      <c r="A94" s="229"/>
      <c r="B94" s="56"/>
      <c r="C94" s="56"/>
      <c r="F94" s="56"/>
      <c r="G94" s="56"/>
      <c r="I94" s="56"/>
      <c r="J94" s="56"/>
      <c r="K94" s="56"/>
      <c r="L94" s="56"/>
      <c r="M94" s="56"/>
      <c r="N94" s="58"/>
      <c r="O94" s="58"/>
      <c r="P94" s="58"/>
      <c r="Q94" s="58"/>
      <c r="R94" s="58"/>
      <c r="S94" s="58"/>
      <c r="T94" s="58"/>
      <c r="U94" s="58"/>
      <c r="V94" s="225"/>
      <c r="W94" s="225"/>
      <c r="X94" s="225"/>
      <c r="Y94" s="225"/>
      <c r="Z94" s="225"/>
      <c r="AA94" s="225"/>
      <c r="AB94" s="225"/>
      <c r="AC94" s="225"/>
      <c r="AD94" s="225"/>
      <c r="AE94" s="225"/>
      <c r="AF94" s="225"/>
      <c r="AG94" s="225"/>
      <c r="AH94" s="225"/>
      <c r="AI94" s="225"/>
      <c r="AJ94" s="225"/>
      <c r="AK94" s="225"/>
      <c r="AL94" s="228"/>
      <c r="AM94" s="56"/>
      <c r="AN94" s="56"/>
      <c r="AQ94" s="56"/>
      <c r="AR94" s="56"/>
      <c r="AS94" s="56"/>
      <c r="AT94" s="56"/>
    </row>
    <row r="95" spans="1:51" s="226" customFormat="1" x14ac:dyDescent="0.15">
      <c r="A95" s="229"/>
      <c r="B95" s="56"/>
      <c r="C95" s="56"/>
      <c r="F95" s="56"/>
      <c r="G95" s="56"/>
      <c r="I95" s="56"/>
      <c r="J95" s="56"/>
      <c r="K95" s="56"/>
      <c r="L95" s="56"/>
      <c r="M95" s="56"/>
      <c r="N95" s="58"/>
      <c r="O95" s="58"/>
      <c r="P95" s="58"/>
      <c r="Q95" s="58"/>
      <c r="R95" s="58"/>
      <c r="S95" s="58"/>
      <c r="T95" s="58"/>
      <c r="U95" s="58"/>
      <c r="V95" s="225"/>
      <c r="W95" s="225"/>
      <c r="X95" s="225"/>
      <c r="Y95" s="225"/>
      <c r="Z95" s="225"/>
      <c r="AA95" s="225"/>
      <c r="AB95" s="225"/>
      <c r="AC95" s="225"/>
      <c r="AD95" s="225"/>
      <c r="AE95" s="225"/>
      <c r="AF95" s="225"/>
      <c r="AG95" s="225"/>
      <c r="AH95" s="225"/>
      <c r="AI95" s="225"/>
      <c r="AJ95" s="225"/>
      <c r="AK95" s="225"/>
      <c r="AL95" s="228"/>
      <c r="AM95" s="56"/>
      <c r="AN95" s="56"/>
      <c r="AQ95" s="56"/>
      <c r="AR95" s="56"/>
      <c r="AS95" s="56"/>
      <c r="AT95" s="56"/>
    </row>
    <row r="96" spans="1:51" s="226" customFormat="1" x14ac:dyDescent="0.15">
      <c r="A96" s="229"/>
      <c r="B96" s="56"/>
      <c r="C96" s="56"/>
      <c r="D96" s="57"/>
      <c r="E96" s="56"/>
      <c r="F96" s="56"/>
      <c r="G96" s="56"/>
      <c r="H96" s="227"/>
      <c r="I96" s="56"/>
      <c r="J96" s="56"/>
      <c r="K96" s="56"/>
      <c r="L96" s="56"/>
      <c r="M96" s="56"/>
      <c r="N96" s="58"/>
      <c r="O96" s="58"/>
      <c r="P96" s="58"/>
      <c r="Q96" s="58"/>
      <c r="R96" s="58"/>
      <c r="S96" s="58"/>
      <c r="T96" s="58"/>
      <c r="U96" s="58"/>
      <c r="V96" s="225"/>
      <c r="W96" s="225"/>
      <c r="X96" s="225"/>
      <c r="Y96" s="225"/>
      <c r="Z96" s="225"/>
      <c r="AA96" s="225"/>
      <c r="AB96" s="225"/>
      <c r="AC96" s="225"/>
      <c r="AD96" s="225"/>
      <c r="AE96" s="225"/>
      <c r="AF96" s="225"/>
      <c r="AG96" s="225"/>
      <c r="AH96" s="225"/>
      <c r="AI96" s="225"/>
      <c r="AJ96" s="225"/>
      <c r="AK96" s="225"/>
      <c r="AL96" s="228"/>
      <c r="AM96" s="56"/>
      <c r="AN96" s="56"/>
      <c r="AQ96" s="56"/>
      <c r="AR96" s="56"/>
      <c r="AS96" s="56"/>
      <c r="AT96" s="56"/>
    </row>
    <row r="97" spans="1:46" s="226" customFormat="1" x14ac:dyDescent="0.15">
      <c r="A97" s="229"/>
      <c r="B97" s="56"/>
      <c r="C97" s="56"/>
      <c r="D97" s="57"/>
      <c r="E97" s="56"/>
      <c r="F97" s="56"/>
      <c r="G97" s="56"/>
      <c r="H97" s="227"/>
      <c r="I97" s="56"/>
      <c r="J97" s="56"/>
      <c r="K97" s="56"/>
      <c r="L97" s="56"/>
      <c r="M97" s="56"/>
      <c r="N97" s="58"/>
      <c r="O97" s="58"/>
      <c r="P97" s="58"/>
      <c r="Q97" s="58"/>
      <c r="R97" s="58"/>
      <c r="S97" s="58"/>
      <c r="T97" s="58"/>
      <c r="U97" s="58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  <c r="AF97" s="225"/>
      <c r="AG97" s="225"/>
      <c r="AH97" s="225"/>
      <c r="AI97" s="225"/>
      <c r="AJ97" s="225"/>
      <c r="AK97" s="225"/>
      <c r="AL97" s="228"/>
      <c r="AM97" s="56"/>
      <c r="AN97" s="56"/>
      <c r="AQ97" s="56"/>
      <c r="AR97" s="56"/>
      <c r="AS97" s="56"/>
      <c r="AT97" s="56"/>
    </row>
    <row r="98" spans="1:46" s="226" customFormat="1" x14ac:dyDescent="0.15">
      <c r="A98" s="229"/>
      <c r="B98" s="56"/>
      <c r="C98" s="56"/>
      <c r="D98" s="57"/>
      <c r="E98" s="56"/>
      <c r="F98" s="56"/>
      <c r="G98" s="56"/>
      <c r="H98" s="227"/>
      <c r="I98" s="56"/>
      <c r="J98" s="56"/>
      <c r="K98" s="56"/>
      <c r="L98" s="56"/>
      <c r="M98" s="56"/>
      <c r="N98" s="58"/>
      <c r="O98" s="58"/>
      <c r="P98" s="58"/>
      <c r="Q98" s="58"/>
      <c r="R98" s="58"/>
      <c r="S98" s="58"/>
      <c r="T98" s="58"/>
      <c r="U98" s="58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  <c r="AH98" s="225"/>
      <c r="AI98" s="225"/>
      <c r="AJ98" s="225"/>
      <c r="AK98" s="225"/>
      <c r="AL98" s="228"/>
      <c r="AM98" s="56"/>
      <c r="AN98" s="56"/>
      <c r="AQ98" s="56"/>
      <c r="AR98" s="56"/>
      <c r="AS98" s="56"/>
      <c r="AT98" s="56"/>
    </row>
    <row r="99" spans="1:46" s="226" customFormat="1" x14ac:dyDescent="0.15">
      <c r="A99" s="229"/>
      <c r="B99" s="56"/>
      <c r="C99" s="56"/>
      <c r="D99" s="57"/>
      <c r="E99" s="56"/>
      <c r="F99" s="56"/>
      <c r="G99" s="56"/>
      <c r="H99" s="227"/>
      <c r="I99" s="56"/>
      <c r="J99" s="56"/>
      <c r="K99" s="56"/>
      <c r="L99" s="56"/>
      <c r="M99" s="56"/>
      <c r="N99" s="58"/>
      <c r="O99" s="58"/>
      <c r="P99" s="58"/>
      <c r="Q99" s="58"/>
      <c r="R99" s="58"/>
      <c r="S99" s="58"/>
      <c r="T99" s="58"/>
      <c r="U99" s="58"/>
      <c r="V99" s="225"/>
      <c r="W99" s="225"/>
      <c r="X99" s="225"/>
      <c r="Y99" s="225"/>
      <c r="Z99" s="225"/>
      <c r="AA99" s="225"/>
      <c r="AB99" s="225"/>
      <c r="AC99" s="225"/>
      <c r="AD99" s="225"/>
      <c r="AE99" s="225"/>
      <c r="AF99" s="225"/>
      <c r="AG99" s="225"/>
      <c r="AH99" s="225"/>
      <c r="AI99" s="225"/>
      <c r="AJ99" s="225"/>
      <c r="AK99" s="225"/>
      <c r="AL99" s="228"/>
      <c r="AM99" s="56"/>
      <c r="AN99" s="56"/>
      <c r="AQ99" s="56"/>
      <c r="AR99" s="56"/>
      <c r="AS99" s="56"/>
      <c r="AT99" s="56"/>
    </row>
    <row r="100" spans="1:46" s="226" customFormat="1" x14ac:dyDescent="0.15">
      <c r="A100" s="229"/>
      <c r="B100" s="56"/>
      <c r="C100" s="56"/>
      <c r="D100" s="57"/>
      <c r="E100" s="56"/>
      <c r="F100" s="56"/>
      <c r="G100" s="56"/>
      <c r="H100" s="227"/>
      <c r="I100" s="56"/>
      <c r="J100" s="56"/>
      <c r="K100" s="56"/>
      <c r="L100" s="56"/>
      <c r="M100" s="56"/>
      <c r="N100" s="58"/>
      <c r="O100" s="58"/>
      <c r="P100" s="58"/>
      <c r="Q100" s="58"/>
      <c r="R100" s="58"/>
      <c r="S100" s="58"/>
      <c r="T100" s="58"/>
      <c r="U100" s="58"/>
      <c r="V100" s="225"/>
      <c r="W100" s="225"/>
      <c r="X100" s="225"/>
      <c r="Y100" s="56"/>
      <c r="AB100" s="225"/>
      <c r="AC100" s="225"/>
      <c r="AD100" s="225"/>
      <c r="AE100" s="225"/>
      <c r="AF100" s="225"/>
      <c r="AG100" s="225"/>
      <c r="AH100" s="225"/>
      <c r="AI100" s="225"/>
      <c r="AJ100" s="225"/>
      <c r="AK100" s="225"/>
      <c r="AL100" s="228"/>
      <c r="AM100" s="56"/>
      <c r="AN100" s="56"/>
      <c r="AQ100" s="56"/>
      <c r="AR100" s="56"/>
      <c r="AS100" s="56"/>
      <c r="AT100" s="56"/>
    </row>
    <row r="101" spans="1:46" s="226" customFormat="1" x14ac:dyDescent="0.15">
      <c r="A101" s="229"/>
      <c r="B101" s="56"/>
      <c r="C101" s="56"/>
      <c r="D101" s="57"/>
      <c r="E101" s="56"/>
      <c r="F101" s="56"/>
      <c r="G101" s="56"/>
      <c r="H101" s="227"/>
      <c r="I101" s="56"/>
      <c r="J101" s="56"/>
      <c r="K101" s="56"/>
      <c r="L101" s="56"/>
      <c r="M101" s="56"/>
      <c r="N101" s="58"/>
      <c r="O101" s="58"/>
      <c r="P101" s="58"/>
      <c r="Q101" s="58"/>
      <c r="R101" s="58"/>
      <c r="S101" s="58"/>
      <c r="T101" s="58"/>
      <c r="U101" s="58"/>
      <c r="V101" s="225"/>
      <c r="W101" s="225"/>
      <c r="X101" s="225"/>
      <c r="Y101" s="225"/>
      <c r="Z101" s="225"/>
      <c r="AA101" s="225"/>
      <c r="AB101" s="225"/>
      <c r="AC101" s="225"/>
      <c r="AD101" s="225"/>
      <c r="AE101" s="225"/>
      <c r="AF101" s="225"/>
      <c r="AG101" s="225"/>
      <c r="AH101" s="225"/>
      <c r="AI101" s="225"/>
      <c r="AJ101" s="225"/>
      <c r="AK101" s="225"/>
      <c r="AL101" s="228"/>
      <c r="AM101" s="56"/>
      <c r="AN101" s="56"/>
      <c r="AQ101" s="56"/>
      <c r="AR101" s="56"/>
      <c r="AS101" s="56"/>
      <c r="AT101" s="56"/>
    </row>
    <row r="102" spans="1:46" s="226" customFormat="1" x14ac:dyDescent="0.15">
      <c r="A102" s="229"/>
      <c r="B102" s="56"/>
      <c r="C102" s="56"/>
      <c r="D102" s="57"/>
      <c r="E102" s="56"/>
      <c r="F102" s="56"/>
      <c r="G102" s="56"/>
      <c r="H102" s="227"/>
      <c r="I102" s="56"/>
      <c r="J102" s="56"/>
      <c r="K102" s="56"/>
      <c r="L102" s="56"/>
      <c r="M102" s="56"/>
      <c r="N102" s="58"/>
      <c r="O102" s="58"/>
      <c r="P102" s="58"/>
      <c r="Q102" s="58"/>
      <c r="R102" s="58"/>
      <c r="S102" s="58"/>
      <c r="T102" s="58"/>
      <c r="U102" s="58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25"/>
      <c r="AF102" s="225"/>
      <c r="AG102" s="225"/>
      <c r="AH102" s="225"/>
      <c r="AI102" s="225"/>
      <c r="AJ102" s="225"/>
      <c r="AK102" s="225"/>
      <c r="AL102" s="228"/>
      <c r="AM102" s="56"/>
      <c r="AN102" s="56"/>
      <c r="AQ102" s="56"/>
      <c r="AR102" s="56"/>
      <c r="AS102" s="56"/>
      <c r="AT102" s="56"/>
    </row>
    <row r="103" spans="1:46" s="226" customFormat="1" x14ac:dyDescent="0.15">
      <c r="A103" s="229"/>
      <c r="B103" s="56"/>
      <c r="C103" s="56"/>
      <c r="D103" s="57"/>
      <c r="E103" s="56"/>
      <c r="F103" s="58"/>
      <c r="G103" s="58"/>
      <c r="H103" s="227"/>
      <c r="I103" s="56"/>
      <c r="J103" s="56"/>
      <c r="K103" s="56"/>
      <c r="L103" s="56"/>
      <c r="M103" s="56"/>
      <c r="N103" s="58"/>
      <c r="O103" s="58"/>
      <c r="P103" s="58"/>
      <c r="Q103" s="58"/>
      <c r="R103" s="58"/>
      <c r="S103" s="58"/>
      <c r="T103" s="58"/>
      <c r="U103" s="58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  <c r="AH103" s="225"/>
      <c r="AI103" s="225"/>
      <c r="AJ103" s="225"/>
      <c r="AK103" s="225"/>
      <c r="AL103" s="228"/>
      <c r="AM103" s="56"/>
      <c r="AN103" s="56"/>
      <c r="AQ103" s="56"/>
      <c r="AR103" s="56"/>
      <c r="AS103" s="56"/>
      <c r="AT103" s="56"/>
    </row>
    <row r="104" spans="1:46" s="226" customFormat="1" x14ac:dyDescent="0.15">
      <c r="A104" s="229"/>
      <c r="B104" s="56"/>
      <c r="C104" s="56"/>
      <c r="D104" s="57"/>
      <c r="E104" s="56"/>
      <c r="F104" s="58"/>
      <c r="G104" s="58"/>
      <c r="H104" s="227"/>
      <c r="I104" s="56"/>
      <c r="J104" s="56"/>
      <c r="K104" s="56"/>
      <c r="L104" s="56"/>
      <c r="M104" s="56"/>
      <c r="N104" s="58"/>
      <c r="O104" s="58"/>
      <c r="P104" s="58"/>
      <c r="Q104" s="58"/>
      <c r="R104" s="58"/>
      <c r="S104" s="58"/>
      <c r="T104" s="58"/>
      <c r="U104" s="58"/>
      <c r="V104" s="225"/>
      <c r="W104" s="225"/>
      <c r="X104" s="225"/>
      <c r="Y104" s="225"/>
      <c r="Z104" s="225"/>
      <c r="AA104" s="225"/>
      <c r="AB104" s="225"/>
      <c r="AC104" s="225"/>
      <c r="AD104" s="225"/>
      <c r="AE104" s="225"/>
      <c r="AF104" s="225"/>
      <c r="AG104" s="225"/>
      <c r="AH104" s="225"/>
      <c r="AI104" s="225"/>
      <c r="AJ104" s="225"/>
      <c r="AK104" s="225"/>
      <c r="AL104" s="228"/>
      <c r="AM104" s="56"/>
      <c r="AN104" s="56"/>
      <c r="AQ104" s="56"/>
      <c r="AR104" s="56"/>
      <c r="AS104" s="56"/>
      <c r="AT104" s="56"/>
    </row>
    <row r="105" spans="1:46" s="226" customFormat="1" x14ac:dyDescent="0.15">
      <c r="A105" s="229"/>
      <c r="B105" s="56"/>
      <c r="C105" s="56"/>
      <c r="D105" s="57"/>
      <c r="E105" s="56"/>
      <c r="F105" s="58"/>
      <c r="G105" s="58"/>
      <c r="H105" s="227"/>
      <c r="I105" s="56"/>
      <c r="J105" s="56"/>
      <c r="K105" s="56"/>
      <c r="L105" s="56"/>
      <c r="M105" s="56"/>
      <c r="N105" s="58"/>
      <c r="O105" s="58"/>
      <c r="P105" s="58"/>
      <c r="Q105" s="58"/>
      <c r="R105" s="58"/>
      <c r="S105" s="58"/>
      <c r="T105" s="58"/>
      <c r="U105" s="58"/>
      <c r="V105" s="225"/>
      <c r="W105" s="225"/>
      <c r="X105" s="225"/>
      <c r="Y105" s="225"/>
      <c r="Z105" s="225"/>
      <c r="AA105" s="225"/>
      <c r="AB105" s="225"/>
      <c r="AC105" s="225"/>
      <c r="AD105" s="225"/>
      <c r="AE105" s="225"/>
      <c r="AF105" s="225"/>
      <c r="AG105" s="225"/>
      <c r="AH105" s="225"/>
      <c r="AI105" s="225"/>
      <c r="AJ105" s="225"/>
      <c r="AK105" s="225"/>
      <c r="AL105" s="228"/>
      <c r="AM105" s="56"/>
      <c r="AN105" s="56"/>
      <c r="AQ105" s="56"/>
      <c r="AR105" s="56"/>
      <c r="AS105" s="56"/>
      <c r="AT105" s="56"/>
    </row>
    <row r="106" spans="1:46" s="226" customFormat="1" x14ac:dyDescent="0.15">
      <c r="A106" s="229"/>
      <c r="B106" s="56"/>
      <c r="C106" s="56"/>
      <c r="D106" s="57"/>
      <c r="E106" s="56"/>
      <c r="F106" s="58"/>
      <c r="G106" s="58"/>
      <c r="H106" s="227"/>
      <c r="I106" s="56"/>
      <c r="J106" s="56"/>
      <c r="K106" s="56"/>
      <c r="L106" s="56"/>
      <c r="M106" s="56"/>
      <c r="N106" s="58"/>
      <c r="O106" s="58"/>
      <c r="P106" s="58"/>
      <c r="Q106" s="58"/>
      <c r="R106" s="58"/>
      <c r="S106" s="58"/>
      <c r="T106" s="58"/>
      <c r="U106" s="58"/>
      <c r="V106" s="225"/>
      <c r="W106" s="225"/>
      <c r="X106" s="225"/>
      <c r="Y106" s="225"/>
      <c r="Z106" s="225"/>
      <c r="AA106" s="225"/>
      <c r="AB106" s="225"/>
      <c r="AC106" s="225"/>
      <c r="AD106" s="225"/>
      <c r="AE106" s="225"/>
      <c r="AF106" s="225"/>
      <c r="AG106" s="225"/>
      <c r="AH106" s="225"/>
      <c r="AI106" s="225"/>
      <c r="AJ106" s="225"/>
      <c r="AK106" s="225"/>
      <c r="AL106" s="228"/>
      <c r="AM106" s="56"/>
      <c r="AN106" s="56"/>
      <c r="AQ106" s="56"/>
      <c r="AR106" s="56"/>
      <c r="AS106" s="56"/>
      <c r="AT106" s="56"/>
    </row>
    <row r="107" spans="1:46" s="226" customFormat="1" x14ac:dyDescent="0.15">
      <c r="A107" s="229"/>
      <c r="B107" s="56"/>
      <c r="C107" s="56"/>
      <c r="D107" s="57"/>
      <c r="E107" s="56"/>
      <c r="F107" s="58"/>
      <c r="G107" s="58"/>
      <c r="H107" s="227"/>
      <c r="I107" s="56"/>
      <c r="J107" s="56"/>
      <c r="K107" s="56"/>
      <c r="L107" s="56"/>
      <c r="M107" s="56"/>
      <c r="N107" s="58"/>
      <c r="O107" s="58"/>
      <c r="P107" s="58"/>
      <c r="Q107" s="58"/>
      <c r="R107" s="58"/>
      <c r="S107" s="58"/>
      <c r="T107" s="58"/>
      <c r="U107" s="58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25"/>
      <c r="AF107" s="225"/>
      <c r="AG107" s="225"/>
      <c r="AH107" s="225"/>
      <c r="AI107" s="225"/>
      <c r="AJ107" s="225"/>
      <c r="AK107" s="225"/>
      <c r="AL107" s="228"/>
      <c r="AM107" s="56"/>
      <c r="AN107" s="56"/>
      <c r="AQ107" s="56"/>
      <c r="AR107" s="56"/>
      <c r="AS107" s="56"/>
      <c r="AT107" s="56"/>
    </row>
    <row r="108" spans="1:46" s="226" customFormat="1" x14ac:dyDescent="0.15">
      <c r="A108" s="229"/>
      <c r="B108" s="56"/>
      <c r="C108" s="56"/>
      <c r="D108" s="57"/>
      <c r="E108" s="56"/>
      <c r="F108" s="58"/>
      <c r="G108" s="58"/>
      <c r="H108" s="227"/>
      <c r="I108" s="56"/>
      <c r="J108" s="56"/>
      <c r="K108" s="56"/>
      <c r="L108" s="56"/>
      <c r="M108" s="56"/>
      <c r="N108" s="58"/>
      <c r="O108" s="58"/>
      <c r="P108" s="58"/>
      <c r="Q108" s="58"/>
      <c r="R108" s="58"/>
      <c r="S108" s="58"/>
      <c r="T108" s="58"/>
      <c r="U108" s="58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  <c r="AH108" s="225"/>
      <c r="AI108" s="225"/>
      <c r="AJ108" s="225"/>
      <c r="AK108" s="225"/>
      <c r="AL108" s="228"/>
      <c r="AM108" s="56"/>
      <c r="AN108" s="56"/>
      <c r="AQ108" s="56"/>
      <c r="AR108" s="56"/>
      <c r="AS108" s="56"/>
      <c r="AT108" s="56"/>
    </row>
    <row r="109" spans="1:46" s="226" customFormat="1" x14ac:dyDescent="0.15">
      <c r="A109" s="229"/>
      <c r="B109" s="56"/>
      <c r="C109" s="56"/>
      <c r="D109" s="57"/>
      <c r="E109" s="56"/>
      <c r="F109" s="58"/>
      <c r="G109" s="58"/>
      <c r="H109" s="227"/>
      <c r="I109" s="56"/>
      <c r="J109" s="56"/>
      <c r="K109" s="56"/>
      <c r="L109" s="56"/>
      <c r="M109" s="56"/>
      <c r="N109" s="58"/>
      <c r="O109" s="58"/>
      <c r="P109" s="58"/>
      <c r="Q109" s="58"/>
      <c r="R109" s="58"/>
      <c r="S109" s="58"/>
      <c r="T109" s="58"/>
      <c r="U109" s="58"/>
      <c r="V109" s="225"/>
      <c r="W109" s="225"/>
      <c r="X109" s="225"/>
      <c r="Y109" s="225"/>
      <c r="Z109" s="225"/>
      <c r="AA109" s="225"/>
      <c r="AB109" s="225"/>
      <c r="AC109" s="225"/>
      <c r="AD109" s="225"/>
      <c r="AE109" s="225"/>
      <c r="AF109" s="225"/>
      <c r="AG109" s="225"/>
      <c r="AH109" s="225"/>
      <c r="AI109" s="225"/>
      <c r="AJ109" s="225"/>
      <c r="AK109" s="225"/>
      <c r="AL109" s="228"/>
      <c r="AM109" s="56"/>
      <c r="AN109" s="56"/>
      <c r="AQ109" s="56"/>
      <c r="AR109" s="56"/>
      <c r="AS109" s="56"/>
      <c r="AT109" s="56"/>
    </row>
    <row r="110" spans="1:46" s="226" customFormat="1" x14ac:dyDescent="0.15">
      <c r="A110" s="229"/>
      <c r="B110" s="58"/>
      <c r="C110" s="58"/>
      <c r="D110" s="58"/>
      <c r="E110" s="58"/>
      <c r="F110" s="58"/>
      <c r="G110" s="58"/>
      <c r="H110" s="227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84"/>
      <c r="AP110" s="84"/>
      <c r="AQ110" s="58"/>
      <c r="AR110" s="58"/>
      <c r="AS110" s="58"/>
      <c r="AT110" s="58"/>
    </row>
    <row r="111" spans="1:46" s="226" customFormat="1" x14ac:dyDescent="0.15">
      <c r="A111" s="229"/>
      <c r="B111" s="58"/>
      <c r="C111" s="58"/>
      <c r="D111" s="58"/>
      <c r="E111" s="58"/>
      <c r="F111" s="58"/>
      <c r="G111" s="58"/>
      <c r="H111" s="227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84"/>
      <c r="AP111" s="84"/>
      <c r="AQ111" s="58"/>
      <c r="AR111" s="58"/>
      <c r="AS111" s="58"/>
      <c r="AT111" s="58"/>
    </row>
    <row r="112" spans="1:46" s="226" customFormat="1" x14ac:dyDescent="0.15">
      <c r="A112" s="229"/>
      <c r="B112" s="58"/>
      <c r="C112" s="58"/>
      <c r="D112" s="58"/>
      <c r="E112" s="58"/>
      <c r="F112" s="58"/>
      <c r="G112" s="58"/>
      <c r="H112" s="227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84"/>
      <c r="AP112" s="84"/>
      <c r="AQ112" s="58"/>
      <c r="AR112" s="58"/>
      <c r="AS112" s="58"/>
      <c r="AT112" s="58"/>
    </row>
    <row r="113" spans="1:51" s="226" customFormat="1" x14ac:dyDescent="0.15">
      <c r="A113" s="229"/>
      <c r="B113" s="58"/>
      <c r="C113" s="58"/>
      <c r="D113" s="58"/>
      <c r="E113" s="58"/>
      <c r="F113" s="58"/>
      <c r="G113" s="58"/>
      <c r="H113" s="227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84"/>
      <c r="AP113" s="84"/>
      <c r="AQ113" s="58"/>
      <c r="AR113" s="58"/>
      <c r="AS113" s="58"/>
      <c r="AT113" s="58"/>
    </row>
    <row r="114" spans="1:51" s="226" customFormat="1" x14ac:dyDescent="0.15">
      <c r="A114" s="229"/>
      <c r="B114" s="58"/>
      <c r="C114" s="58"/>
      <c r="D114" s="58"/>
      <c r="E114" s="58"/>
      <c r="F114" s="58"/>
      <c r="G114" s="58"/>
      <c r="H114" s="227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84"/>
      <c r="AP114" s="84"/>
      <c r="AQ114" s="58"/>
      <c r="AR114" s="58"/>
      <c r="AS114" s="58"/>
      <c r="AT114" s="58"/>
    </row>
    <row r="115" spans="1:51" s="226" customFormat="1" x14ac:dyDescent="0.15">
      <c r="A115" s="229"/>
      <c r="B115" s="58"/>
      <c r="C115" s="58"/>
      <c r="D115" s="58"/>
      <c r="E115" s="58"/>
      <c r="F115" s="58"/>
      <c r="G115" s="58"/>
      <c r="H115" s="227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84"/>
      <c r="AP115" s="84"/>
      <c r="AQ115" s="58"/>
      <c r="AR115" s="58"/>
      <c r="AS115" s="58"/>
      <c r="AT115" s="58"/>
    </row>
    <row r="116" spans="1:51" s="226" customFormat="1" x14ac:dyDescent="0.15">
      <c r="A116" s="229"/>
      <c r="B116" s="58"/>
      <c r="C116" s="58"/>
      <c r="D116" s="58"/>
      <c r="E116" s="58"/>
      <c r="F116" s="58"/>
      <c r="G116" s="58"/>
      <c r="H116" s="227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84"/>
      <c r="AP116" s="84"/>
      <c r="AQ116" s="58"/>
      <c r="AR116" s="58"/>
      <c r="AS116" s="58"/>
      <c r="AT116" s="58"/>
    </row>
    <row r="117" spans="1:51" s="226" customFormat="1" x14ac:dyDescent="0.15">
      <c r="A117" s="229"/>
      <c r="B117" s="58"/>
      <c r="C117" s="58"/>
      <c r="D117" s="58"/>
      <c r="E117" s="58"/>
      <c r="F117" s="58"/>
      <c r="G117" s="58"/>
      <c r="H117" s="227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84"/>
      <c r="AP117" s="84"/>
      <c r="AQ117" s="58"/>
      <c r="AR117" s="58"/>
      <c r="AS117" s="58"/>
      <c r="AT117" s="58"/>
    </row>
    <row r="118" spans="1:51" s="226" customFormat="1" x14ac:dyDescent="0.15">
      <c r="A118" s="229"/>
      <c r="B118" s="58"/>
      <c r="C118" s="58"/>
      <c r="D118" s="58"/>
      <c r="E118" s="58"/>
      <c r="F118" s="58"/>
      <c r="G118" s="58"/>
      <c r="H118" s="227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84"/>
      <c r="AP118" s="84"/>
      <c r="AQ118" s="58"/>
      <c r="AR118" s="58"/>
      <c r="AS118" s="58"/>
      <c r="AT118" s="58"/>
    </row>
    <row r="119" spans="1:51" s="226" customFormat="1" x14ac:dyDescent="0.15">
      <c r="A119" s="229"/>
      <c r="B119" s="58"/>
      <c r="C119" s="58"/>
      <c r="D119" s="58"/>
      <c r="E119" s="58"/>
      <c r="F119" s="58"/>
      <c r="G119" s="58"/>
      <c r="H119" s="227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84"/>
      <c r="AP119" s="84"/>
      <c r="AQ119" s="58"/>
      <c r="AR119" s="58"/>
      <c r="AS119" s="58"/>
      <c r="AT119" s="58"/>
    </row>
    <row r="120" spans="1:51" s="226" customFormat="1" x14ac:dyDescent="0.15">
      <c r="A120" s="215"/>
      <c r="B120" s="58"/>
      <c r="C120" s="58"/>
      <c r="D120" s="58"/>
      <c r="E120" s="58"/>
      <c r="F120" s="58"/>
      <c r="G120" s="58"/>
      <c r="H120" s="227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84"/>
      <c r="AP120" s="84"/>
      <c r="AQ120" s="58"/>
      <c r="AR120" s="58"/>
      <c r="AS120" s="58"/>
      <c r="AT120" s="58"/>
      <c r="AU120" s="84"/>
      <c r="AV120" s="227"/>
      <c r="AW120" s="227"/>
      <c r="AX120" s="227"/>
      <c r="AY120" s="84"/>
    </row>
    <row r="121" spans="1:51" s="84" customFormat="1" x14ac:dyDescent="0.15">
      <c r="A121" s="215"/>
      <c r="B121" s="58"/>
      <c r="C121" s="58"/>
      <c r="D121" s="58"/>
      <c r="E121" s="58"/>
      <c r="F121" s="58"/>
      <c r="G121" s="58"/>
      <c r="H121" s="227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Q121" s="58"/>
      <c r="AR121" s="58"/>
      <c r="AS121" s="58"/>
      <c r="AT121" s="58"/>
      <c r="AV121" s="227"/>
      <c r="AW121" s="227"/>
      <c r="AX121" s="227"/>
    </row>
    <row r="122" spans="1:51" s="84" customFormat="1" x14ac:dyDescent="0.15">
      <c r="A122" s="215"/>
      <c r="B122" s="58"/>
      <c r="C122" s="58"/>
      <c r="D122" s="58"/>
      <c r="E122" s="58"/>
      <c r="F122" s="58"/>
      <c r="G122" s="58"/>
      <c r="H122" s="227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Q122" s="58"/>
      <c r="AR122" s="58"/>
      <c r="AS122" s="58"/>
      <c r="AT122" s="58"/>
      <c r="AV122" s="227"/>
      <c r="AW122" s="227"/>
      <c r="AX122" s="227"/>
    </row>
    <row r="123" spans="1:51" s="84" customFormat="1" x14ac:dyDescent="0.15">
      <c r="A123" s="215"/>
      <c r="B123" s="58"/>
      <c r="C123" s="58"/>
      <c r="D123" s="58"/>
      <c r="E123" s="58"/>
      <c r="F123" s="58"/>
      <c r="G123" s="58"/>
      <c r="H123" s="227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Q123" s="58"/>
      <c r="AR123" s="58"/>
      <c r="AS123" s="58"/>
      <c r="AT123" s="58"/>
      <c r="AV123" s="227"/>
      <c r="AW123" s="227"/>
      <c r="AX123" s="227"/>
    </row>
    <row r="124" spans="1:51" s="84" customFormat="1" x14ac:dyDescent="0.15">
      <c r="A124" s="215"/>
      <c r="B124" s="58"/>
      <c r="C124" s="58"/>
      <c r="D124" s="58"/>
      <c r="E124" s="58"/>
      <c r="F124" s="58"/>
      <c r="G124" s="58"/>
      <c r="H124" s="227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Q124" s="58"/>
      <c r="AR124" s="58"/>
      <c r="AS124" s="58"/>
      <c r="AT124" s="58"/>
      <c r="AV124" s="227"/>
      <c r="AW124" s="227"/>
      <c r="AX124" s="227"/>
    </row>
    <row r="125" spans="1:51" s="84" customFormat="1" x14ac:dyDescent="0.15">
      <c r="A125" s="215"/>
      <c r="B125" s="58"/>
      <c r="C125" s="58"/>
      <c r="D125" s="58"/>
      <c r="E125" s="58"/>
      <c r="F125" s="58"/>
      <c r="G125" s="58"/>
      <c r="H125" s="227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Q125" s="58"/>
      <c r="AR125" s="58"/>
      <c r="AS125" s="58"/>
      <c r="AT125" s="58"/>
      <c r="AV125" s="227"/>
      <c r="AW125" s="227"/>
      <c r="AX125" s="227"/>
    </row>
    <row r="126" spans="1:51" s="84" customFormat="1" x14ac:dyDescent="0.15">
      <c r="A126" s="215"/>
      <c r="B126" s="58"/>
      <c r="C126" s="58"/>
      <c r="D126" s="58"/>
      <c r="E126" s="58"/>
      <c r="F126" s="58"/>
      <c r="G126" s="58"/>
      <c r="H126" s="227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Q126" s="58"/>
      <c r="AR126" s="58"/>
      <c r="AS126" s="58"/>
      <c r="AT126" s="58"/>
      <c r="AV126" s="227"/>
      <c r="AW126" s="227"/>
      <c r="AX126" s="227"/>
    </row>
    <row r="127" spans="1:51" s="84" customFormat="1" x14ac:dyDescent="0.15">
      <c r="A127" s="215"/>
      <c r="B127" s="58"/>
      <c r="C127" s="58"/>
      <c r="D127" s="58"/>
      <c r="E127" s="58"/>
      <c r="F127" s="58"/>
      <c r="G127" s="58"/>
      <c r="H127" s="227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Q127" s="58"/>
      <c r="AR127" s="58"/>
      <c r="AS127" s="58"/>
      <c r="AT127" s="58"/>
      <c r="AV127" s="227"/>
      <c r="AW127" s="227"/>
      <c r="AX127" s="227"/>
    </row>
    <row r="128" spans="1:51" s="84" customFormat="1" x14ac:dyDescent="0.15">
      <c r="A128" s="215"/>
      <c r="B128" s="58"/>
      <c r="C128" s="58"/>
      <c r="D128" s="58"/>
      <c r="E128" s="58"/>
      <c r="F128" s="58"/>
      <c r="G128" s="58"/>
      <c r="H128" s="227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Q128" s="58"/>
      <c r="AR128" s="58"/>
      <c r="AS128" s="58"/>
      <c r="AT128" s="58"/>
      <c r="AV128" s="227"/>
      <c r="AW128" s="227"/>
      <c r="AX128" s="227"/>
    </row>
    <row r="129" spans="1:50" s="84" customFormat="1" x14ac:dyDescent="0.15">
      <c r="A129" s="215"/>
      <c r="B129" s="58"/>
      <c r="C129" s="58"/>
      <c r="D129" s="58"/>
      <c r="E129" s="58"/>
      <c r="F129" s="58"/>
      <c r="G129" s="58"/>
      <c r="H129" s="227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Q129" s="58"/>
      <c r="AR129" s="58"/>
      <c r="AS129" s="58"/>
      <c r="AT129" s="58"/>
      <c r="AV129" s="227"/>
      <c r="AW129" s="227"/>
      <c r="AX129" s="227"/>
    </row>
    <row r="130" spans="1:50" s="84" customFormat="1" x14ac:dyDescent="0.15">
      <c r="A130" s="215"/>
      <c r="B130" s="58"/>
      <c r="C130" s="58"/>
      <c r="D130" s="58"/>
      <c r="E130" s="58"/>
      <c r="F130" s="58"/>
      <c r="G130" s="58"/>
      <c r="H130" s="227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Q130" s="58"/>
      <c r="AR130" s="58"/>
      <c r="AS130" s="58"/>
      <c r="AT130" s="58"/>
      <c r="AV130" s="227"/>
      <c r="AW130" s="227"/>
      <c r="AX130" s="227"/>
    </row>
    <row r="131" spans="1:50" s="84" customFormat="1" x14ac:dyDescent="0.15">
      <c r="A131" s="215"/>
      <c r="B131" s="58"/>
      <c r="C131" s="58"/>
      <c r="D131" s="58"/>
      <c r="E131" s="58"/>
      <c r="F131" s="58"/>
      <c r="G131" s="58"/>
      <c r="H131" s="227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Q131" s="58"/>
      <c r="AR131" s="58"/>
      <c r="AS131" s="58"/>
      <c r="AT131" s="58"/>
      <c r="AV131" s="227"/>
      <c r="AW131" s="227"/>
      <c r="AX131" s="227"/>
    </row>
    <row r="132" spans="1:50" s="84" customFormat="1" x14ac:dyDescent="0.15">
      <c r="A132" s="215"/>
      <c r="B132" s="58"/>
      <c r="C132" s="58"/>
      <c r="D132" s="58"/>
      <c r="E132" s="58"/>
      <c r="F132" s="58"/>
      <c r="G132" s="58"/>
      <c r="H132" s="227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Q132" s="58"/>
      <c r="AR132" s="58"/>
      <c r="AS132" s="58"/>
      <c r="AT132" s="58"/>
      <c r="AV132" s="227"/>
      <c r="AW132" s="227"/>
      <c r="AX132" s="227"/>
    </row>
    <row r="133" spans="1:50" s="84" customFormat="1" x14ac:dyDescent="0.15">
      <c r="A133" s="215"/>
      <c r="B133" s="58"/>
      <c r="C133" s="58"/>
      <c r="D133" s="58"/>
      <c r="E133" s="58"/>
      <c r="F133" s="58"/>
      <c r="G133" s="58"/>
      <c r="H133" s="227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Q133" s="58"/>
      <c r="AR133" s="58"/>
      <c r="AS133" s="58"/>
      <c r="AT133" s="58"/>
      <c r="AV133" s="227"/>
      <c r="AW133" s="227"/>
      <c r="AX133" s="227"/>
    </row>
    <row r="134" spans="1:50" s="84" customFormat="1" x14ac:dyDescent="0.15">
      <c r="A134" s="215"/>
      <c r="B134" s="58"/>
      <c r="C134" s="58"/>
      <c r="D134" s="58"/>
      <c r="E134" s="58"/>
      <c r="F134" s="58"/>
      <c r="G134" s="58"/>
      <c r="H134" s="227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Q134" s="58"/>
      <c r="AR134" s="58"/>
      <c r="AS134" s="58"/>
      <c r="AT134" s="58"/>
      <c r="AV134" s="227"/>
      <c r="AW134" s="227"/>
      <c r="AX134" s="227"/>
    </row>
    <row r="135" spans="1:50" s="84" customFormat="1" x14ac:dyDescent="0.15">
      <c r="A135" s="215"/>
      <c r="B135" s="58"/>
      <c r="C135" s="58"/>
      <c r="D135" s="58"/>
      <c r="E135" s="58"/>
      <c r="F135" s="58"/>
      <c r="G135" s="58"/>
      <c r="H135" s="227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Q135" s="58"/>
      <c r="AR135" s="58"/>
      <c r="AS135" s="58"/>
      <c r="AT135" s="58"/>
      <c r="AV135" s="227"/>
      <c r="AW135" s="227"/>
      <c r="AX135" s="227"/>
    </row>
    <row r="136" spans="1:50" s="84" customFormat="1" x14ac:dyDescent="0.15">
      <c r="A136" s="215"/>
      <c r="B136" s="58"/>
      <c r="C136" s="58"/>
      <c r="D136" s="58"/>
      <c r="E136" s="58"/>
      <c r="F136" s="58"/>
      <c r="G136" s="58"/>
      <c r="H136" s="227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Q136" s="58"/>
      <c r="AR136" s="58"/>
      <c r="AS136" s="58"/>
      <c r="AT136" s="58"/>
      <c r="AV136" s="227"/>
      <c r="AW136" s="227"/>
      <c r="AX136" s="227"/>
    </row>
    <row r="137" spans="1:50" s="84" customFormat="1" x14ac:dyDescent="0.15">
      <c r="A137" s="215"/>
      <c r="B137" s="58"/>
      <c r="C137" s="58"/>
      <c r="D137" s="58"/>
      <c r="E137" s="58"/>
      <c r="F137" s="58"/>
      <c r="G137" s="58"/>
      <c r="H137" s="227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Q137" s="58"/>
      <c r="AR137" s="58"/>
      <c r="AS137" s="58"/>
      <c r="AT137" s="58"/>
      <c r="AV137" s="227"/>
      <c r="AW137" s="227"/>
      <c r="AX137" s="227"/>
    </row>
    <row r="138" spans="1:50" s="84" customFormat="1" x14ac:dyDescent="0.15">
      <c r="A138" s="215"/>
      <c r="B138" s="58"/>
      <c r="C138" s="58"/>
      <c r="D138" s="58"/>
      <c r="E138" s="58"/>
      <c r="F138" s="58"/>
      <c r="G138" s="58"/>
      <c r="H138" s="227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Q138" s="58"/>
      <c r="AR138" s="58"/>
      <c r="AS138" s="58"/>
      <c r="AT138" s="58"/>
      <c r="AV138" s="227"/>
      <c r="AW138" s="227"/>
      <c r="AX138" s="227"/>
    </row>
    <row r="139" spans="1:50" s="84" customFormat="1" x14ac:dyDescent="0.15">
      <c r="A139" s="215"/>
      <c r="B139" s="58"/>
      <c r="C139" s="58"/>
      <c r="D139" s="58"/>
      <c r="E139" s="58"/>
      <c r="F139" s="58"/>
      <c r="G139" s="58"/>
      <c r="H139" s="227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Q139" s="58"/>
      <c r="AR139" s="58"/>
      <c r="AS139" s="58"/>
      <c r="AT139" s="58"/>
      <c r="AV139" s="227"/>
      <c r="AW139" s="227"/>
      <c r="AX139" s="227"/>
    </row>
    <row r="140" spans="1:50" s="84" customFormat="1" x14ac:dyDescent="0.15">
      <c r="A140" s="215"/>
      <c r="B140" s="58"/>
      <c r="C140" s="58"/>
      <c r="D140" s="58"/>
      <c r="E140" s="58"/>
      <c r="F140" s="58"/>
      <c r="G140" s="58"/>
      <c r="H140" s="227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Q140" s="58"/>
      <c r="AR140" s="58"/>
      <c r="AS140" s="58"/>
      <c r="AT140" s="58"/>
      <c r="AV140" s="227"/>
      <c r="AW140" s="227"/>
      <c r="AX140" s="227"/>
    </row>
    <row r="141" spans="1:50" s="84" customFormat="1" x14ac:dyDescent="0.15">
      <c r="A141" s="215"/>
      <c r="B141" s="58"/>
      <c r="C141" s="58"/>
      <c r="D141" s="58"/>
      <c r="E141" s="58"/>
      <c r="F141" s="58"/>
      <c r="G141" s="58"/>
      <c r="H141" s="227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Q141" s="58"/>
      <c r="AR141" s="58"/>
      <c r="AS141" s="58"/>
      <c r="AT141" s="58"/>
      <c r="AV141" s="227"/>
      <c r="AW141" s="227"/>
      <c r="AX141" s="227"/>
    </row>
    <row r="142" spans="1:50" s="84" customFormat="1" x14ac:dyDescent="0.15">
      <c r="A142" s="215"/>
      <c r="B142" s="58"/>
      <c r="C142" s="58"/>
      <c r="D142" s="58"/>
      <c r="E142" s="58"/>
      <c r="F142" s="58"/>
      <c r="G142" s="58"/>
      <c r="H142" s="227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Q142" s="58"/>
      <c r="AR142" s="58"/>
      <c r="AS142" s="58"/>
      <c r="AT142" s="58"/>
      <c r="AV142" s="227"/>
      <c r="AW142" s="227"/>
      <c r="AX142" s="227"/>
    </row>
    <row r="143" spans="1:50" s="84" customFormat="1" x14ac:dyDescent="0.15">
      <c r="A143" s="215"/>
      <c r="B143" s="58"/>
      <c r="C143" s="58"/>
      <c r="D143" s="58"/>
      <c r="E143" s="58"/>
      <c r="F143" s="58"/>
      <c r="G143" s="58"/>
      <c r="H143" s="227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Q143" s="58"/>
      <c r="AR143" s="58"/>
      <c r="AS143" s="58"/>
      <c r="AT143" s="58"/>
      <c r="AV143" s="227"/>
      <c r="AW143" s="227"/>
      <c r="AX143" s="227"/>
    </row>
    <row r="144" spans="1:50" s="84" customFormat="1" x14ac:dyDescent="0.15">
      <c r="A144" s="215"/>
      <c r="B144" s="58"/>
      <c r="C144" s="58"/>
      <c r="D144" s="58"/>
      <c r="E144" s="58"/>
      <c r="F144" s="58"/>
      <c r="G144" s="58"/>
      <c r="H144" s="227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Q144" s="58"/>
      <c r="AR144" s="58"/>
      <c r="AS144" s="58"/>
      <c r="AT144" s="58"/>
      <c r="AV144" s="227"/>
      <c r="AW144" s="227"/>
      <c r="AX144" s="227"/>
    </row>
    <row r="145" spans="1:50" s="84" customFormat="1" x14ac:dyDescent="0.15">
      <c r="A145" s="215"/>
      <c r="B145" s="58"/>
      <c r="C145" s="58"/>
      <c r="D145" s="58"/>
      <c r="E145" s="58"/>
      <c r="F145" s="58"/>
      <c r="G145" s="58"/>
      <c r="H145" s="227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Q145" s="58"/>
      <c r="AR145" s="58"/>
      <c r="AS145" s="58"/>
      <c r="AT145" s="58"/>
      <c r="AV145" s="227"/>
      <c r="AW145" s="227"/>
      <c r="AX145" s="227"/>
    </row>
    <row r="146" spans="1:50" s="84" customFormat="1" x14ac:dyDescent="0.15">
      <c r="A146" s="215"/>
      <c r="B146" s="58"/>
      <c r="C146" s="58"/>
      <c r="D146" s="58"/>
      <c r="E146" s="58"/>
      <c r="F146" s="58"/>
      <c r="G146" s="58"/>
      <c r="H146" s="227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Q146" s="58"/>
      <c r="AR146" s="58"/>
      <c r="AS146" s="58"/>
      <c r="AT146" s="58"/>
      <c r="AV146" s="227"/>
      <c r="AW146" s="227"/>
      <c r="AX146" s="227"/>
    </row>
    <row r="147" spans="1:50" s="84" customFormat="1" x14ac:dyDescent="0.15">
      <c r="A147" s="215"/>
      <c r="B147" s="58"/>
      <c r="C147" s="58"/>
      <c r="D147" s="58"/>
      <c r="E147" s="58"/>
      <c r="F147" s="58"/>
      <c r="G147" s="58"/>
      <c r="H147" s="227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Q147" s="58"/>
      <c r="AR147" s="58"/>
      <c r="AS147" s="58"/>
      <c r="AT147" s="58"/>
      <c r="AV147" s="227"/>
      <c r="AW147" s="227"/>
      <c r="AX147" s="227"/>
    </row>
    <row r="148" spans="1:50" s="84" customFormat="1" x14ac:dyDescent="0.15">
      <c r="A148" s="215"/>
      <c r="B148" s="58"/>
      <c r="C148" s="58"/>
      <c r="D148" s="58"/>
      <c r="E148" s="58"/>
      <c r="F148" s="58"/>
      <c r="G148" s="58"/>
      <c r="H148" s="227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Q148" s="58"/>
      <c r="AR148" s="58"/>
      <c r="AS148" s="58"/>
      <c r="AT148" s="58"/>
      <c r="AV148" s="227"/>
      <c r="AW148" s="227"/>
      <c r="AX148" s="227"/>
    </row>
    <row r="149" spans="1:50" s="84" customFormat="1" x14ac:dyDescent="0.15">
      <c r="A149" s="215"/>
      <c r="B149" s="58"/>
      <c r="C149" s="58"/>
      <c r="D149" s="58"/>
      <c r="E149" s="58"/>
      <c r="F149" s="58"/>
      <c r="G149" s="58"/>
      <c r="H149" s="227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Q149" s="58"/>
      <c r="AR149" s="58"/>
      <c r="AS149" s="58"/>
      <c r="AT149" s="58"/>
      <c r="AV149" s="227"/>
      <c r="AW149" s="227"/>
      <c r="AX149" s="227"/>
    </row>
    <row r="150" spans="1:50" s="84" customFormat="1" x14ac:dyDescent="0.15">
      <c r="A150" s="215"/>
      <c r="B150" s="58"/>
      <c r="C150" s="58"/>
      <c r="D150" s="58"/>
      <c r="E150" s="58"/>
      <c r="F150" s="58"/>
      <c r="G150" s="58"/>
      <c r="H150" s="227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Q150" s="58"/>
      <c r="AR150" s="58"/>
      <c r="AS150" s="58"/>
      <c r="AT150" s="58"/>
      <c r="AV150" s="227"/>
      <c r="AW150" s="227"/>
      <c r="AX150" s="227"/>
    </row>
    <row r="151" spans="1:50" s="84" customFormat="1" x14ac:dyDescent="0.15">
      <c r="A151" s="215"/>
      <c r="B151" s="58"/>
      <c r="C151" s="58"/>
      <c r="D151" s="58"/>
      <c r="E151" s="58"/>
      <c r="F151" s="58"/>
      <c r="G151" s="58"/>
      <c r="H151" s="227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Q151" s="58"/>
      <c r="AR151" s="58"/>
      <c r="AS151" s="58"/>
      <c r="AT151" s="58"/>
      <c r="AV151" s="227"/>
      <c r="AW151" s="227"/>
      <c r="AX151" s="227"/>
    </row>
    <row r="152" spans="1:50" s="84" customFormat="1" x14ac:dyDescent="0.15">
      <c r="A152" s="215"/>
      <c r="B152" s="58"/>
      <c r="C152" s="58"/>
      <c r="D152" s="58"/>
      <c r="E152" s="58"/>
      <c r="F152" s="58"/>
      <c r="G152" s="58"/>
      <c r="H152" s="227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Q152" s="58"/>
      <c r="AR152" s="58"/>
      <c r="AS152" s="58"/>
      <c r="AT152" s="58"/>
      <c r="AV152" s="227"/>
      <c r="AW152" s="227"/>
      <c r="AX152" s="227"/>
    </row>
    <row r="153" spans="1:50" s="84" customFormat="1" x14ac:dyDescent="0.15">
      <c r="A153" s="215"/>
      <c r="B153" s="58"/>
      <c r="C153" s="58"/>
      <c r="D153" s="58"/>
      <c r="E153" s="58"/>
      <c r="F153" s="58"/>
      <c r="G153" s="58"/>
      <c r="H153" s="227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Q153" s="58"/>
      <c r="AR153" s="58"/>
      <c r="AS153" s="58"/>
      <c r="AT153" s="58"/>
      <c r="AV153" s="227"/>
      <c r="AW153" s="227"/>
      <c r="AX153" s="227"/>
    </row>
    <row r="154" spans="1:50" s="84" customFormat="1" x14ac:dyDescent="0.15">
      <c r="A154" s="215"/>
      <c r="B154" s="58"/>
      <c r="C154" s="58"/>
      <c r="D154" s="58"/>
      <c r="E154" s="58"/>
      <c r="F154" s="58"/>
      <c r="G154" s="58"/>
      <c r="H154" s="227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Q154" s="58"/>
      <c r="AR154" s="58"/>
      <c r="AS154" s="58"/>
      <c r="AT154" s="58"/>
      <c r="AV154" s="227"/>
      <c r="AW154" s="227"/>
      <c r="AX154" s="227"/>
    </row>
    <row r="155" spans="1:50" s="84" customFormat="1" x14ac:dyDescent="0.15">
      <c r="A155" s="215"/>
      <c r="B155" s="58"/>
      <c r="C155" s="58"/>
      <c r="D155" s="58"/>
      <c r="E155" s="58"/>
      <c r="F155" s="58"/>
      <c r="G155" s="58"/>
      <c r="H155" s="227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Q155" s="58"/>
      <c r="AR155" s="58"/>
      <c r="AS155" s="58"/>
      <c r="AT155" s="58"/>
      <c r="AV155" s="227"/>
      <c r="AW155" s="227"/>
      <c r="AX155" s="227"/>
    </row>
    <row r="156" spans="1:50" s="84" customFormat="1" x14ac:dyDescent="0.15">
      <c r="A156" s="215"/>
      <c r="B156" s="58"/>
      <c r="C156" s="58"/>
      <c r="D156" s="58"/>
      <c r="E156" s="58"/>
      <c r="F156" s="58"/>
      <c r="G156" s="58"/>
      <c r="H156" s="227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Q156" s="58"/>
      <c r="AR156" s="58"/>
      <c r="AS156" s="58"/>
      <c r="AT156" s="58"/>
      <c r="AV156" s="227"/>
      <c r="AW156" s="227"/>
      <c r="AX156" s="227"/>
    </row>
    <row r="157" spans="1:50" s="84" customFormat="1" x14ac:dyDescent="0.15">
      <c r="A157" s="215"/>
      <c r="B157" s="58"/>
      <c r="C157" s="58"/>
      <c r="D157" s="58"/>
      <c r="E157" s="58"/>
      <c r="F157" s="58"/>
      <c r="G157" s="58"/>
      <c r="H157" s="227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Q157" s="58"/>
      <c r="AR157" s="58"/>
      <c r="AS157" s="58"/>
      <c r="AT157" s="58"/>
      <c r="AV157" s="227"/>
      <c r="AW157" s="227"/>
      <c r="AX157" s="227"/>
    </row>
    <row r="158" spans="1:50" s="84" customFormat="1" x14ac:dyDescent="0.15">
      <c r="A158" s="215"/>
      <c r="B158" s="58"/>
      <c r="C158" s="58"/>
      <c r="D158" s="58"/>
      <c r="E158" s="58"/>
      <c r="F158" s="58"/>
      <c r="G158" s="58"/>
      <c r="H158" s="227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Q158" s="58"/>
      <c r="AR158" s="58"/>
      <c r="AS158" s="58"/>
      <c r="AT158" s="58"/>
      <c r="AV158" s="227"/>
      <c r="AW158" s="227"/>
      <c r="AX158" s="227"/>
    </row>
    <row r="159" spans="1:50" s="84" customFormat="1" x14ac:dyDescent="0.15">
      <c r="A159" s="215"/>
      <c r="B159" s="58"/>
      <c r="C159" s="58"/>
      <c r="D159" s="58"/>
      <c r="E159" s="58"/>
      <c r="F159" s="58"/>
      <c r="G159" s="58"/>
      <c r="H159" s="227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Q159" s="58"/>
      <c r="AR159" s="58"/>
      <c r="AS159" s="58"/>
      <c r="AT159" s="58"/>
      <c r="AV159" s="227"/>
      <c r="AW159" s="227"/>
      <c r="AX159" s="227"/>
    </row>
    <row r="160" spans="1:50" s="84" customFormat="1" x14ac:dyDescent="0.15">
      <c r="A160" s="215"/>
      <c r="B160" s="58"/>
      <c r="C160" s="58"/>
      <c r="D160" s="58"/>
      <c r="E160" s="58"/>
      <c r="F160" s="58"/>
      <c r="G160" s="58"/>
      <c r="H160" s="227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Q160" s="58"/>
      <c r="AR160" s="58"/>
      <c r="AS160" s="58"/>
      <c r="AT160" s="58"/>
      <c r="AV160" s="227"/>
      <c r="AW160" s="227"/>
      <c r="AX160" s="227"/>
    </row>
    <row r="161" spans="1:50" s="84" customFormat="1" x14ac:dyDescent="0.15">
      <c r="A161" s="215"/>
      <c r="B161" s="58"/>
      <c r="C161" s="58"/>
      <c r="D161" s="58"/>
      <c r="E161" s="58"/>
      <c r="F161" s="58"/>
      <c r="G161" s="58"/>
      <c r="H161" s="227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Q161" s="58"/>
      <c r="AR161" s="58"/>
      <c r="AS161" s="58"/>
      <c r="AT161" s="58"/>
      <c r="AV161" s="227"/>
      <c r="AW161" s="227"/>
      <c r="AX161" s="227"/>
    </row>
    <row r="162" spans="1:50" s="84" customFormat="1" x14ac:dyDescent="0.15">
      <c r="A162" s="215"/>
      <c r="B162" s="58"/>
      <c r="C162" s="58"/>
      <c r="D162" s="58"/>
      <c r="E162" s="58"/>
      <c r="F162" s="58"/>
      <c r="G162" s="58"/>
      <c r="H162" s="227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Q162" s="58"/>
      <c r="AR162" s="58"/>
      <c r="AS162" s="58"/>
      <c r="AT162" s="58"/>
      <c r="AV162" s="227"/>
      <c r="AW162" s="227"/>
      <c r="AX162" s="227"/>
    </row>
    <row r="163" spans="1:50" s="84" customFormat="1" x14ac:dyDescent="0.15">
      <c r="A163" s="215"/>
      <c r="B163" s="58"/>
      <c r="C163" s="58"/>
      <c r="D163" s="58"/>
      <c r="E163" s="58"/>
      <c r="F163" s="58"/>
      <c r="G163" s="58"/>
      <c r="H163" s="227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Q163" s="58"/>
      <c r="AR163" s="58"/>
      <c r="AS163" s="58"/>
      <c r="AT163" s="58"/>
      <c r="AV163" s="227"/>
      <c r="AW163" s="227"/>
      <c r="AX163" s="227"/>
    </row>
    <row r="164" spans="1:50" s="84" customFormat="1" x14ac:dyDescent="0.15">
      <c r="A164" s="215"/>
      <c r="B164" s="58"/>
      <c r="C164" s="58"/>
      <c r="D164" s="58"/>
      <c r="E164" s="58"/>
      <c r="F164" s="58"/>
      <c r="G164" s="58"/>
      <c r="H164" s="227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Q164" s="58"/>
      <c r="AR164" s="58"/>
      <c r="AS164" s="58"/>
      <c r="AT164" s="58"/>
      <c r="AV164" s="227"/>
      <c r="AW164" s="227"/>
      <c r="AX164" s="227"/>
    </row>
    <row r="165" spans="1:50" s="84" customFormat="1" x14ac:dyDescent="0.15">
      <c r="A165" s="215"/>
      <c r="B165" s="58"/>
      <c r="C165" s="58"/>
      <c r="D165" s="58"/>
      <c r="E165" s="58"/>
      <c r="F165" s="58"/>
      <c r="G165" s="58"/>
      <c r="H165" s="227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Q165" s="58"/>
      <c r="AR165" s="58"/>
      <c r="AS165" s="58"/>
      <c r="AT165" s="58"/>
      <c r="AV165" s="227"/>
      <c r="AW165" s="227"/>
      <c r="AX165" s="227"/>
    </row>
    <row r="166" spans="1:50" s="84" customFormat="1" x14ac:dyDescent="0.15">
      <c r="A166" s="215"/>
      <c r="B166" s="58"/>
      <c r="C166" s="58"/>
      <c r="D166" s="58"/>
      <c r="E166" s="58"/>
      <c r="F166" s="58"/>
      <c r="G166" s="58"/>
      <c r="H166" s="227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Q166" s="58"/>
      <c r="AR166" s="58"/>
      <c r="AS166" s="58"/>
      <c r="AT166" s="58"/>
      <c r="AV166" s="227"/>
      <c r="AW166" s="227"/>
      <c r="AX166" s="227"/>
    </row>
    <row r="167" spans="1:50" s="84" customFormat="1" x14ac:dyDescent="0.15">
      <c r="A167" s="215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Q167" s="58"/>
      <c r="AR167" s="58"/>
      <c r="AS167" s="58"/>
      <c r="AT167" s="58"/>
      <c r="AV167" s="227"/>
      <c r="AW167" s="227"/>
      <c r="AX167" s="227"/>
    </row>
    <row r="168" spans="1:50" s="84" customFormat="1" x14ac:dyDescent="0.15">
      <c r="A168" s="215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Q168" s="58"/>
      <c r="AR168" s="58"/>
      <c r="AS168" s="58"/>
      <c r="AT168" s="58"/>
      <c r="AV168" s="227"/>
      <c r="AW168" s="227"/>
      <c r="AX168" s="227"/>
    </row>
    <row r="169" spans="1:50" s="84" customFormat="1" x14ac:dyDescent="0.15">
      <c r="A169" s="215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Q169" s="58"/>
      <c r="AR169" s="58"/>
      <c r="AS169" s="58"/>
      <c r="AT169" s="58"/>
      <c r="AV169" s="227"/>
      <c r="AW169" s="227"/>
      <c r="AX169" s="227"/>
    </row>
    <row r="170" spans="1:50" s="84" customFormat="1" x14ac:dyDescent="0.15">
      <c r="A170" s="215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Q170" s="58"/>
      <c r="AR170" s="58"/>
      <c r="AS170" s="58"/>
      <c r="AT170" s="58"/>
      <c r="AV170" s="227"/>
      <c r="AW170" s="227"/>
      <c r="AX170" s="227"/>
    </row>
    <row r="171" spans="1:50" s="84" customFormat="1" x14ac:dyDescent="0.15">
      <c r="A171" s="215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Q171" s="58"/>
      <c r="AR171" s="58"/>
      <c r="AS171" s="58"/>
      <c r="AT171" s="58"/>
      <c r="AV171" s="227"/>
      <c r="AW171" s="227"/>
      <c r="AX171" s="227"/>
    </row>
    <row r="172" spans="1:50" s="84" customFormat="1" x14ac:dyDescent="0.15">
      <c r="A172" s="215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Q172" s="58"/>
      <c r="AR172" s="58"/>
      <c r="AS172" s="58"/>
      <c r="AT172" s="58"/>
      <c r="AV172" s="227"/>
      <c r="AW172" s="227"/>
      <c r="AX172" s="227"/>
    </row>
    <row r="173" spans="1:50" s="84" customFormat="1" x14ac:dyDescent="0.15">
      <c r="A173" s="215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Q173" s="58"/>
      <c r="AR173" s="58"/>
      <c r="AS173" s="58"/>
      <c r="AT173" s="58"/>
      <c r="AV173" s="227"/>
      <c r="AW173" s="227"/>
      <c r="AX173" s="227"/>
    </row>
    <row r="174" spans="1:50" s="84" customFormat="1" x14ac:dyDescent="0.15">
      <c r="A174" s="215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Q174" s="58"/>
      <c r="AR174" s="58"/>
      <c r="AS174" s="58"/>
      <c r="AT174" s="58"/>
      <c r="AV174" s="227"/>
      <c r="AW174" s="227"/>
      <c r="AX174" s="227"/>
    </row>
    <row r="175" spans="1:50" s="84" customFormat="1" x14ac:dyDescent="0.15">
      <c r="A175" s="215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Q175" s="58"/>
      <c r="AR175" s="58"/>
      <c r="AS175" s="58"/>
      <c r="AT175" s="58"/>
      <c r="AV175" s="227"/>
      <c r="AW175" s="227"/>
      <c r="AX175" s="227"/>
    </row>
    <row r="176" spans="1:50" s="84" customFormat="1" x14ac:dyDescent="0.15">
      <c r="A176" s="215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Q176" s="58"/>
      <c r="AR176" s="58"/>
      <c r="AS176" s="58"/>
      <c r="AT176" s="58"/>
      <c r="AV176" s="227"/>
      <c r="AW176" s="227"/>
      <c r="AX176" s="227"/>
    </row>
    <row r="177" spans="1:50" s="84" customFormat="1" x14ac:dyDescent="0.15">
      <c r="A177" s="215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Q177" s="58"/>
      <c r="AR177" s="58"/>
      <c r="AS177" s="58"/>
      <c r="AT177" s="58"/>
      <c r="AV177" s="227"/>
      <c r="AW177" s="227"/>
      <c r="AX177" s="227"/>
    </row>
    <row r="178" spans="1:50" s="84" customFormat="1" x14ac:dyDescent="0.15">
      <c r="A178" s="215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Q178" s="58"/>
      <c r="AR178" s="58"/>
      <c r="AS178" s="58"/>
      <c r="AT178" s="58"/>
      <c r="AV178" s="227"/>
      <c r="AW178" s="227"/>
      <c r="AX178" s="227"/>
    </row>
    <row r="179" spans="1:50" s="84" customFormat="1" x14ac:dyDescent="0.15">
      <c r="A179" s="215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Q179" s="58"/>
      <c r="AR179" s="58"/>
      <c r="AS179" s="58"/>
      <c r="AT179" s="58"/>
      <c r="AV179" s="227"/>
      <c r="AW179" s="227"/>
      <c r="AX179" s="227"/>
    </row>
    <row r="180" spans="1:50" s="84" customFormat="1" x14ac:dyDescent="0.15">
      <c r="A180" s="215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Q180" s="58"/>
      <c r="AR180" s="58"/>
      <c r="AS180" s="58"/>
      <c r="AT180" s="58"/>
      <c r="AV180" s="227"/>
      <c r="AW180" s="227"/>
      <c r="AX180" s="227"/>
    </row>
    <row r="181" spans="1:50" s="84" customFormat="1" x14ac:dyDescent="0.15">
      <c r="A181" s="215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Q181" s="58"/>
      <c r="AR181" s="58"/>
      <c r="AS181" s="58"/>
      <c r="AT181" s="58"/>
      <c r="AV181" s="227"/>
      <c r="AW181" s="227"/>
      <c r="AX181" s="227"/>
    </row>
    <row r="182" spans="1:50" s="84" customFormat="1" x14ac:dyDescent="0.15">
      <c r="A182" s="215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Q182" s="58"/>
      <c r="AR182" s="58"/>
      <c r="AS182" s="58"/>
      <c r="AT182" s="58"/>
      <c r="AV182" s="227"/>
      <c r="AW182" s="227"/>
      <c r="AX182" s="227"/>
    </row>
    <row r="183" spans="1:50" s="84" customFormat="1" x14ac:dyDescent="0.15">
      <c r="A183" s="215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Q183" s="58"/>
      <c r="AR183" s="58"/>
      <c r="AS183" s="58"/>
      <c r="AT183" s="58"/>
      <c r="AV183" s="227"/>
      <c r="AW183" s="227"/>
      <c r="AX183" s="227"/>
    </row>
    <row r="184" spans="1:50" s="84" customFormat="1" x14ac:dyDescent="0.15">
      <c r="A184" s="215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Q184" s="58"/>
      <c r="AR184" s="58"/>
      <c r="AS184" s="58"/>
      <c r="AT184" s="58"/>
      <c r="AV184" s="227"/>
      <c r="AW184" s="227"/>
      <c r="AX184" s="227"/>
    </row>
    <row r="185" spans="1:50" s="84" customFormat="1" x14ac:dyDescent="0.15">
      <c r="A185" s="215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Q185" s="58"/>
      <c r="AR185" s="58"/>
      <c r="AS185" s="58"/>
      <c r="AT185" s="58"/>
      <c r="AV185" s="227"/>
      <c r="AW185" s="227"/>
      <c r="AX185" s="227"/>
    </row>
    <row r="186" spans="1:50" s="84" customFormat="1" x14ac:dyDescent="0.15">
      <c r="A186" s="215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Q186" s="58"/>
      <c r="AR186" s="58"/>
      <c r="AS186" s="58"/>
      <c r="AT186" s="58"/>
      <c r="AV186" s="227"/>
      <c r="AW186" s="227"/>
      <c r="AX186" s="227"/>
    </row>
    <row r="187" spans="1:50" s="84" customFormat="1" x14ac:dyDescent="0.15">
      <c r="A187" s="215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Q187" s="58"/>
      <c r="AR187" s="58"/>
      <c r="AS187" s="58"/>
      <c r="AT187" s="58"/>
      <c r="AV187" s="227"/>
      <c r="AW187" s="227"/>
      <c r="AX187" s="227"/>
    </row>
    <row r="188" spans="1:50" s="84" customFormat="1" x14ac:dyDescent="0.15">
      <c r="A188" s="215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Q188" s="58"/>
      <c r="AR188" s="58"/>
      <c r="AS188" s="58"/>
      <c r="AT188" s="58"/>
      <c r="AV188" s="227"/>
      <c r="AW188" s="227"/>
      <c r="AX188" s="227"/>
    </row>
    <row r="189" spans="1:50" s="84" customFormat="1" x14ac:dyDescent="0.15">
      <c r="A189" s="215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Q189" s="58"/>
      <c r="AR189" s="58"/>
      <c r="AS189" s="58"/>
      <c r="AT189" s="58"/>
      <c r="AV189" s="227"/>
      <c r="AW189" s="227"/>
      <c r="AX189" s="227"/>
    </row>
    <row r="190" spans="1:50" s="84" customFormat="1" x14ac:dyDescent="0.15">
      <c r="A190" s="215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Q190" s="58"/>
      <c r="AR190" s="58"/>
      <c r="AS190" s="58"/>
      <c r="AT190" s="58"/>
      <c r="AV190" s="227"/>
      <c r="AW190" s="227"/>
      <c r="AX190" s="227"/>
    </row>
    <row r="191" spans="1:50" s="84" customFormat="1" x14ac:dyDescent="0.15">
      <c r="A191" s="215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Q191" s="58"/>
      <c r="AR191" s="58"/>
      <c r="AS191" s="58"/>
      <c r="AT191" s="58"/>
      <c r="AV191" s="227"/>
      <c r="AW191" s="227"/>
      <c r="AX191" s="227"/>
    </row>
    <row r="192" spans="1:50" s="84" customFormat="1" x14ac:dyDescent="0.15">
      <c r="A192" s="215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Q192" s="58"/>
      <c r="AR192" s="58"/>
      <c r="AS192" s="58"/>
      <c r="AT192" s="58"/>
      <c r="AV192" s="227"/>
      <c r="AW192" s="227"/>
      <c r="AX192" s="227"/>
    </row>
    <row r="193" spans="1:50" s="84" customFormat="1" x14ac:dyDescent="0.15">
      <c r="A193" s="215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Q193" s="58"/>
      <c r="AR193" s="58"/>
      <c r="AS193" s="58"/>
      <c r="AT193" s="58"/>
      <c r="AV193" s="227"/>
      <c r="AW193" s="227"/>
      <c r="AX193" s="227"/>
    </row>
    <row r="194" spans="1:50" s="84" customFormat="1" x14ac:dyDescent="0.15">
      <c r="A194" s="215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Q194" s="58"/>
      <c r="AR194" s="58"/>
      <c r="AS194" s="58"/>
      <c r="AT194" s="58"/>
      <c r="AV194" s="227"/>
      <c r="AW194" s="227"/>
      <c r="AX194" s="227"/>
    </row>
    <row r="195" spans="1:50" s="84" customFormat="1" x14ac:dyDescent="0.15">
      <c r="A195" s="215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Q195" s="58"/>
      <c r="AR195" s="58"/>
      <c r="AS195" s="58"/>
      <c r="AT195" s="58"/>
      <c r="AV195" s="227"/>
      <c r="AW195" s="227"/>
      <c r="AX195" s="227"/>
    </row>
    <row r="196" spans="1:50" s="84" customFormat="1" x14ac:dyDescent="0.15">
      <c r="A196" s="215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Q196" s="58"/>
      <c r="AR196" s="58"/>
      <c r="AS196" s="58"/>
      <c r="AT196" s="58"/>
      <c r="AV196" s="227"/>
      <c r="AW196" s="227"/>
      <c r="AX196" s="227"/>
    </row>
    <row r="197" spans="1:50" s="84" customFormat="1" x14ac:dyDescent="0.15">
      <c r="A197" s="215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Q197" s="58"/>
      <c r="AR197" s="58"/>
      <c r="AS197" s="58"/>
      <c r="AT197" s="58"/>
      <c r="AV197" s="227"/>
      <c r="AW197" s="227"/>
      <c r="AX197" s="227"/>
    </row>
    <row r="198" spans="1:50" s="84" customFormat="1" x14ac:dyDescent="0.15">
      <c r="A198" s="215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Q198" s="58"/>
      <c r="AR198" s="58"/>
      <c r="AS198" s="58"/>
      <c r="AT198" s="58"/>
      <c r="AV198" s="227"/>
      <c r="AW198" s="227"/>
      <c r="AX198" s="227"/>
    </row>
    <row r="199" spans="1:50" s="84" customFormat="1" x14ac:dyDescent="0.15">
      <c r="A199" s="215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Q199" s="58"/>
      <c r="AR199" s="58"/>
      <c r="AS199" s="58"/>
      <c r="AT199" s="58"/>
      <c r="AV199" s="227"/>
      <c r="AW199" s="227"/>
      <c r="AX199" s="227"/>
    </row>
    <row r="200" spans="1:50" s="84" customFormat="1" x14ac:dyDescent="0.15">
      <c r="A200" s="215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Q200" s="58"/>
      <c r="AR200" s="58"/>
      <c r="AS200" s="58"/>
      <c r="AT200" s="58"/>
      <c r="AV200" s="227"/>
      <c r="AW200" s="227"/>
      <c r="AX200" s="227"/>
    </row>
    <row r="201" spans="1:50" s="84" customFormat="1" x14ac:dyDescent="0.15">
      <c r="A201" s="215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Q201" s="58"/>
      <c r="AR201" s="58"/>
      <c r="AS201" s="58"/>
      <c r="AT201" s="58"/>
      <c r="AV201" s="227"/>
      <c r="AW201" s="227"/>
      <c r="AX201" s="227"/>
    </row>
    <row r="202" spans="1:50" s="84" customFormat="1" x14ac:dyDescent="0.15">
      <c r="A202" s="215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Q202" s="58"/>
      <c r="AR202" s="58"/>
      <c r="AS202" s="58"/>
      <c r="AT202" s="58"/>
      <c r="AV202" s="227"/>
      <c r="AW202" s="227"/>
      <c r="AX202" s="227"/>
    </row>
    <row r="203" spans="1:50" s="84" customFormat="1" x14ac:dyDescent="0.15">
      <c r="A203" s="215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Q203" s="58"/>
      <c r="AR203" s="58"/>
      <c r="AS203" s="58"/>
      <c r="AT203" s="58"/>
      <c r="AV203" s="227"/>
      <c r="AW203" s="227"/>
      <c r="AX203" s="227"/>
    </row>
    <row r="204" spans="1:50" s="84" customFormat="1" x14ac:dyDescent="0.15">
      <c r="A204" s="215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Q204" s="58"/>
      <c r="AR204" s="58"/>
      <c r="AS204" s="58"/>
      <c r="AT204" s="58"/>
      <c r="AV204" s="227"/>
      <c r="AW204" s="227"/>
      <c r="AX204" s="227"/>
    </row>
    <row r="205" spans="1:50" s="84" customFormat="1" x14ac:dyDescent="0.15">
      <c r="A205" s="215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Q205" s="58"/>
      <c r="AR205" s="58"/>
      <c r="AS205" s="58"/>
      <c r="AT205" s="58"/>
      <c r="AV205" s="227"/>
      <c r="AW205" s="227"/>
      <c r="AX205" s="227"/>
    </row>
    <row r="206" spans="1:50" s="84" customFormat="1" x14ac:dyDescent="0.15">
      <c r="A206" s="215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Q206" s="58"/>
      <c r="AR206" s="58"/>
      <c r="AS206" s="58"/>
      <c r="AT206" s="58"/>
      <c r="AV206" s="227"/>
      <c r="AW206" s="227"/>
      <c r="AX206" s="227"/>
    </row>
    <row r="207" spans="1:50" s="84" customFormat="1" x14ac:dyDescent="0.15">
      <c r="A207" s="215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Q207" s="58"/>
      <c r="AR207" s="58"/>
      <c r="AS207" s="58"/>
      <c r="AT207" s="58"/>
      <c r="AV207" s="227"/>
      <c r="AW207" s="227"/>
      <c r="AX207" s="227"/>
    </row>
    <row r="208" spans="1:50" s="84" customFormat="1" x14ac:dyDescent="0.15">
      <c r="A208" s="215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Q208" s="58"/>
      <c r="AR208" s="58"/>
      <c r="AS208" s="58"/>
      <c r="AT208" s="58"/>
      <c r="AV208" s="227"/>
      <c r="AW208" s="227"/>
      <c r="AX208" s="227"/>
    </row>
    <row r="209" spans="1:50" s="84" customFormat="1" x14ac:dyDescent="0.15">
      <c r="A209" s="215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Q209" s="58"/>
      <c r="AR209" s="58"/>
      <c r="AS209" s="58"/>
      <c r="AT209" s="58"/>
      <c r="AV209" s="227"/>
      <c r="AW209" s="227"/>
      <c r="AX209" s="227"/>
    </row>
    <row r="210" spans="1:50" s="84" customFormat="1" x14ac:dyDescent="0.15">
      <c r="A210" s="215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Q210" s="58"/>
      <c r="AR210" s="58"/>
      <c r="AS210" s="58"/>
      <c r="AT210" s="58"/>
      <c r="AV210" s="227"/>
      <c r="AW210" s="227"/>
      <c r="AX210" s="227"/>
    </row>
    <row r="211" spans="1:50" s="84" customFormat="1" x14ac:dyDescent="0.15">
      <c r="A211" s="215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Q211" s="58"/>
      <c r="AR211" s="58"/>
      <c r="AS211" s="58"/>
      <c r="AT211" s="58"/>
      <c r="AV211" s="227"/>
      <c r="AW211" s="227"/>
      <c r="AX211" s="227"/>
    </row>
    <row r="212" spans="1:50" s="84" customFormat="1" x14ac:dyDescent="0.15">
      <c r="A212" s="215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Q212" s="58"/>
      <c r="AR212" s="58"/>
      <c r="AS212" s="58"/>
      <c r="AT212" s="58"/>
      <c r="AV212" s="227"/>
      <c r="AW212" s="227"/>
      <c r="AX212" s="227"/>
    </row>
    <row r="213" spans="1:50" s="84" customFormat="1" x14ac:dyDescent="0.15">
      <c r="A213" s="215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Q213" s="58"/>
      <c r="AR213" s="58"/>
      <c r="AS213" s="58"/>
      <c r="AT213" s="58"/>
      <c r="AV213" s="227"/>
      <c r="AW213" s="227"/>
      <c r="AX213" s="227"/>
    </row>
    <row r="214" spans="1:50" s="84" customFormat="1" x14ac:dyDescent="0.15">
      <c r="A214" s="215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Q214" s="58"/>
      <c r="AR214" s="58"/>
      <c r="AS214" s="58"/>
      <c r="AT214" s="58"/>
      <c r="AV214" s="227"/>
      <c r="AW214" s="227"/>
      <c r="AX214" s="227"/>
    </row>
    <row r="215" spans="1:50" s="84" customFormat="1" x14ac:dyDescent="0.15">
      <c r="A215" s="215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Q215" s="58"/>
      <c r="AR215" s="58"/>
      <c r="AS215" s="58"/>
      <c r="AT215" s="58"/>
      <c r="AV215" s="227"/>
      <c r="AW215" s="227"/>
      <c r="AX215" s="227"/>
    </row>
    <row r="216" spans="1:50" s="84" customFormat="1" x14ac:dyDescent="0.15">
      <c r="A216" s="215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Q216" s="58"/>
      <c r="AR216" s="58"/>
      <c r="AS216" s="58"/>
      <c r="AT216" s="58"/>
      <c r="AV216" s="227"/>
      <c r="AW216" s="227"/>
      <c r="AX216" s="227"/>
    </row>
    <row r="217" spans="1:50" s="84" customFormat="1" x14ac:dyDescent="0.15">
      <c r="A217" s="215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Q217" s="58"/>
      <c r="AR217" s="58"/>
      <c r="AS217" s="58"/>
      <c r="AT217" s="58"/>
      <c r="AV217" s="227"/>
      <c r="AW217" s="227"/>
      <c r="AX217" s="227"/>
    </row>
    <row r="218" spans="1:50" s="84" customFormat="1" x14ac:dyDescent="0.15">
      <c r="A218" s="215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Q218" s="58"/>
      <c r="AR218" s="58"/>
      <c r="AS218" s="58"/>
      <c r="AT218" s="58"/>
      <c r="AV218" s="227"/>
      <c r="AW218" s="227"/>
      <c r="AX218" s="227"/>
    </row>
    <row r="219" spans="1:50" s="84" customFormat="1" x14ac:dyDescent="0.15">
      <c r="A219" s="215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Q219" s="58"/>
      <c r="AR219" s="58"/>
      <c r="AS219" s="58"/>
      <c r="AT219" s="58"/>
      <c r="AV219" s="227"/>
      <c r="AW219" s="227"/>
      <c r="AX219" s="227"/>
    </row>
    <row r="220" spans="1:50" s="84" customFormat="1" x14ac:dyDescent="0.15">
      <c r="A220" s="215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V220" s="227"/>
      <c r="AW220" s="227"/>
      <c r="AX220" s="227"/>
    </row>
    <row r="221" spans="1:50" s="84" customFormat="1" x14ac:dyDescent="0.15">
      <c r="A221" s="215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V221" s="227"/>
      <c r="AW221" s="227"/>
      <c r="AX221" s="227"/>
    </row>
    <row r="222" spans="1:50" s="84" customFormat="1" x14ac:dyDescent="0.15">
      <c r="A222" s="215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V222" s="227"/>
      <c r="AW222" s="227"/>
      <c r="AX222" s="227"/>
    </row>
    <row r="223" spans="1:50" s="84" customFormat="1" x14ac:dyDescent="0.15">
      <c r="A223" s="215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V223" s="227"/>
      <c r="AW223" s="227"/>
      <c r="AX223" s="227"/>
    </row>
    <row r="224" spans="1:50" s="84" customFormat="1" x14ac:dyDescent="0.15">
      <c r="A224" s="215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V224" s="227"/>
      <c r="AW224" s="227"/>
      <c r="AX224" s="227"/>
    </row>
    <row r="225" spans="1:51" s="84" customFormat="1" x14ac:dyDescent="0.15">
      <c r="A225" s="215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V225" s="227"/>
      <c r="AW225" s="227"/>
      <c r="AX225" s="227"/>
    </row>
    <row r="226" spans="1:51" s="84" customFormat="1" x14ac:dyDescent="0.15">
      <c r="A226" s="215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V226" s="227"/>
      <c r="AW226" s="227"/>
      <c r="AX226" s="227"/>
    </row>
    <row r="227" spans="1:51" s="84" customFormat="1" x14ac:dyDescent="0.15">
      <c r="A227" s="215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V227" s="227"/>
      <c r="AW227" s="227"/>
      <c r="AX227" s="227"/>
    </row>
    <row r="228" spans="1:51" s="84" customFormat="1" x14ac:dyDescent="0.15">
      <c r="A228" s="215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V228" s="227"/>
      <c r="AW228" s="227"/>
      <c r="AX228" s="227"/>
    </row>
    <row r="229" spans="1:51" s="84" customFormat="1" x14ac:dyDescent="0.15">
      <c r="A229" s="215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V229" s="227"/>
      <c r="AW229" s="227"/>
      <c r="AX229" s="227"/>
    </row>
    <row r="230" spans="1:51" s="84" customFormat="1" x14ac:dyDescent="0.15">
      <c r="A230" s="215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W230" s="227"/>
      <c r="AX230" s="227"/>
      <c r="AY230" s="227"/>
    </row>
    <row r="231" spans="1:51" s="84" customFormat="1" x14ac:dyDescent="0.15">
      <c r="A231" s="215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W231" s="227"/>
      <c r="AX231" s="227"/>
      <c r="AY231" s="227"/>
    </row>
    <row r="232" spans="1:51" s="84" customFormat="1" x14ac:dyDescent="0.15">
      <c r="A232" s="215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W232" s="227"/>
      <c r="AX232" s="227"/>
      <c r="AY232" s="227"/>
    </row>
    <row r="233" spans="1:51" s="84" customFormat="1" x14ac:dyDescent="0.15">
      <c r="A233" s="215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W233" s="227"/>
      <c r="AX233" s="227"/>
      <c r="AY233" s="227"/>
    </row>
    <row r="234" spans="1:51" s="84" customFormat="1" x14ac:dyDescent="0.15">
      <c r="A234" s="215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W234" s="227"/>
      <c r="AX234" s="227"/>
      <c r="AY234" s="227"/>
    </row>
    <row r="235" spans="1:51" s="84" customFormat="1" x14ac:dyDescent="0.15">
      <c r="A235" s="215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W235" s="227"/>
      <c r="AX235" s="227"/>
      <c r="AY235" s="227"/>
    </row>
    <row r="236" spans="1:51" s="84" customFormat="1" x14ac:dyDescent="0.15">
      <c r="A236" s="215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W236" s="227"/>
      <c r="AX236" s="227"/>
      <c r="AY236" s="227"/>
    </row>
    <row r="237" spans="1:51" s="84" customFormat="1" x14ac:dyDescent="0.15">
      <c r="A237" s="215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W237" s="227"/>
      <c r="AX237" s="227"/>
      <c r="AY237" s="227"/>
    </row>
    <row r="238" spans="1:51" s="84" customFormat="1" x14ac:dyDescent="0.15">
      <c r="A238" s="215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W238" s="227"/>
      <c r="AX238" s="227"/>
      <c r="AY238" s="227"/>
    </row>
    <row r="239" spans="1:51" s="84" customFormat="1" x14ac:dyDescent="0.15">
      <c r="A239" s="215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W239" s="227"/>
      <c r="AX239" s="227"/>
      <c r="AY239" s="227"/>
    </row>
    <row r="240" spans="1:51" s="84" customFormat="1" x14ac:dyDescent="0.15">
      <c r="A240" s="215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W240" s="227"/>
      <c r="AX240" s="227"/>
      <c r="AY240" s="227"/>
    </row>
    <row r="241" spans="1:51" s="84" customFormat="1" x14ac:dyDescent="0.15">
      <c r="A241" s="215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W241" s="227"/>
      <c r="AX241" s="227"/>
      <c r="AY241" s="227"/>
    </row>
    <row r="242" spans="1:51" s="84" customFormat="1" x14ac:dyDescent="0.15">
      <c r="A242" s="215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W242" s="227"/>
      <c r="AX242" s="227"/>
      <c r="AY242" s="227"/>
    </row>
    <row r="243" spans="1:51" s="84" customFormat="1" x14ac:dyDescent="0.15">
      <c r="A243" s="215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W243" s="227"/>
      <c r="AX243" s="227"/>
      <c r="AY243" s="227"/>
    </row>
    <row r="244" spans="1:51" s="84" customFormat="1" x14ac:dyDescent="0.15">
      <c r="A244" s="215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W244" s="227"/>
      <c r="AX244" s="227"/>
      <c r="AY244" s="227"/>
    </row>
    <row r="245" spans="1:51" s="84" customFormat="1" x14ac:dyDescent="0.15">
      <c r="A245" s="215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W245" s="227"/>
      <c r="AX245" s="227"/>
      <c r="AY245" s="227"/>
    </row>
    <row r="246" spans="1:51" s="84" customFormat="1" x14ac:dyDescent="0.15">
      <c r="A246" s="215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W246" s="227"/>
      <c r="AX246" s="227"/>
      <c r="AY246" s="227"/>
    </row>
    <row r="247" spans="1:51" s="84" customFormat="1" x14ac:dyDescent="0.15">
      <c r="A247" s="215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W247" s="227"/>
      <c r="AX247" s="227"/>
      <c r="AY247" s="227"/>
    </row>
    <row r="248" spans="1:51" s="84" customFormat="1" x14ac:dyDescent="0.15">
      <c r="A248" s="215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W248" s="227"/>
      <c r="AX248" s="227"/>
      <c r="AY248" s="227"/>
    </row>
    <row r="249" spans="1:51" s="84" customFormat="1" x14ac:dyDescent="0.15">
      <c r="A249" s="215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W249" s="227"/>
      <c r="AX249" s="227"/>
      <c r="AY249" s="227"/>
    </row>
    <row r="250" spans="1:51" s="84" customFormat="1" x14ac:dyDescent="0.15">
      <c r="A250" s="215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W250" s="227"/>
      <c r="AX250" s="227"/>
      <c r="AY250" s="227"/>
    </row>
    <row r="251" spans="1:51" s="84" customFormat="1" x14ac:dyDescent="0.15">
      <c r="A251" s="215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W251" s="227"/>
      <c r="AX251" s="227"/>
      <c r="AY251" s="227"/>
    </row>
    <row r="252" spans="1:51" s="84" customFormat="1" x14ac:dyDescent="0.15">
      <c r="A252" s="215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W252" s="227"/>
      <c r="AX252" s="227"/>
      <c r="AY252" s="227"/>
    </row>
    <row r="253" spans="1:51" s="84" customFormat="1" x14ac:dyDescent="0.15">
      <c r="A253" s="215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W253" s="227"/>
      <c r="AX253" s="227"/>
      <c r="AY253" s="227"/>
    </row>
    <row r="254" spans="1:51" s="84" customFormat="1" x14ac:dyDescent="0.15">
      <c r="A254" s="215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W254" s="227"/>
      <c r="AX254" s="227"/>
      <c r="AY254" s="227"/>
    </row>
    <row r="255" spans="1:51" s="84" customFormat="1" x14ac:dyDescent="0.15">
      <c r="A255" s="215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W255" s="227"/>
      <c r="AX255" s="227"/>
      <c r="AY255" s="227"/>
    </row>
    <row r="256" spans="1:51" s="84" customFormat="1" x14ac:dyDescent="0.15">
      <c r="A256" s="215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W256" s="227"/>
      <c r="AX256" s="227"/>
      <c r="AY256" s="227"/>
    </row>
    <row r="257" spans="1:51" s="84" customFormat="1" x14ac:dyDescent="0.15">
      <c r="A257" s="215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W257" s="227"/>
      <c r="AX257" s="227"/>
      <c r="AY257" s="227"/>
    </row>
    <row r="258" spans="1:51" s="84" customFormat="1" x14ac:dyDescent="0.15">
      <c r="A258" s="215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W258" s="227"/>
      <c r="AX258" s="227"/>
      <c r="AY258" s="227"/>
    </row>
    <row r="259" spans="1:51" s="84" customFormat="1" x14ac:dyDescent="0.15">
      <c r="A259" s="215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W259" s="227"/>
      <c r="AX259" s="227"/>
      <c r="AY259" s="227"/>
    </row>
    <row r="260" spans="1:51" s="84" customFormat="1" x14ac:dyDescent="0.15">
      <c r="A260" s="215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W260" s="227"/>
      <c r="AX260" s="227"/>
      <c r="AY260" s="227"/>
    </row>
    <row r="261" spans="1:51" s="84" customFormat="1" x14ac:dyDescent="0.15">
      <c r="A261" s="215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W261" s="227"/>
      <c r="AX261" s="227"/>
      <c r="AY261" s="227"/>
    </row>
    <row r="262" spans="1:51" s="84" customFormat="1" x14ac:dyDescent="0.15">
      <c r="A262" s="215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W262" s="227"/>
      <c r="AX262" s="227"/>
      <c r="AY262" s="227"/>
    </row>
    <row r="263" spans="1:51" s="84" customFormat="1" x14ac:dyDescent="0.15">
      <c r="A263" s="215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W263" s="227"/>
      <c r="AX263" s="227"/>
      <c r="AY263" s="227"/>
    </row>
    <row r="264" spans="1:51" s="84" customFormat="1" x14ac:dyDescent="0.15">
      <c r="A264" s="215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W264" s="227"/>
      <c r="AX264" s="227"/>
      <c r="AY264" s="227"/>
    </row>
    <row r="265" spans="1:51" s="84" customFormat="1" x14ac:dyDescent="0.15">
      <c r="A265" s="215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W265" s="227"/>
      <c r="AX265" s="227"/>
      <c r="AY265" s="227"/>
    </row>
    <row r="266" spans="1:51" s="84" customFormat="1" x14ac:dyDescent="0.15">
      <c r="A266" s="215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W266" s="227"/>
      <c r="AX266" s="227"/>
      <c r="AY266" s="227"/>
    </row>
    <row r="267" spans="1:51" s="84" customFormat="1" x14ac:dyDescent="0.15">
      <c r="A267" s="215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W267" s="227"/>
      <c r="AX267" s="227"/>
      <c r="AY267" s="227"/>
    </row>
    <row r="268" spans="1:51" s="84" customFormat="1" x14ac:dyDescent="0.15">
      <c r="A268" s="215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W268" s="227"/>
      <c r="AX268" s="227"/>
      <c r="AY268" s="227"/>
    </row>
    <row r="269" spans="1:51" s="84" customFormat="1" x14ac:dyDescent="0.15">
      <c r="A269" s="215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W269" s="227"/>
      <c r="AX269" s="227"/>
      <c r="AY269" s="227"/>
    </row>
    <row r="270" spans="1:51" s="84" customFormat="1" x14ac:dyDescent="0.15">
      <c r="A270" s="215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W270" s="227"/>
      <c r="AX270" s="227"/>
      <c r="AY270" s="227"/>
    </row>
    <row r="271" spans="1:51" s="84" customFormat="1" x14ac:dyDescent="0.15">
      <c r="A271" s="215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W271" s="227"/>
      <c r="AX271" s="227"/>
      <c r="AY271" s="227"/>
    </row>
    <row r="272" spans="1:51" s="84" customFormat="1" x14ac:dyDescent="0.15">
      <c r="A272" s="215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W272" s="227"/>
      <c r="AX272" s="227"/>
      <c r="AY272" s="227"/>
    </row>
    <row r="273" spans="1:51" s="84" customFormat="1" x14ac:dyDescent="0.15">
      <c r="A273" s="215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W273" s="227"/>
      <c r="AX273" s="227"/>
      <c r="AY273" s="227"/>
    </row>
    <row r="274" spans="1:51" s="84" customFormat="1" x14ac:dyDescent="0.15">
      <c r="A274" s="215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W274" s="227"/>
      <c r="AX274" s="227"/>
      <c r="AY274" s="227"/>
    </row>
    <row r="275" spans="1:51" s="84" customFormat="1" x14ac:dyDescent="0.15">
      <c r="A275" s="215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W275" s="227"/>
      <c r="AX275" s="227"/>
      <c r="AY275" s="227"/>
    </row>
    <row r="276" spans="1:51" s="84" customFormat="1" x14ac:dyDescent="0.15">
      <c r="A276" s="215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W276" s="227"/>
      <c r="AX276" s="227"/>
      <c r="AY276" s="227"/>
    </row>
    <row r="277" spans="1:51" s="84" customFormat="1" x14ac:dyDescent="0.15">
      <c r="A277" s="215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W277" s="227"/>
      <c r="AX277" s="227"/>
      <c r="AY277" s="227"/>
    </row>
    <row r="278" spans="1:51" s="84" customFormat="1" x14ac:dyDescent="0.15">
      <c r="A278" s="215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W278" s="227"/>
      <c r="AX278" s="227"/>
      <c r="AY278" s="227"/>
    </row>
    <row r="279" spans="1:51" s="84" customFormat="1" x14ac:dyDescent="0.15">
      <c r="A279" s="215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W279" s="227"/>
      <c r="AX279" s="227"/>
      <c r="AY279" s="227"/>
    </row>
    <row r="280" spans="1:51" s="84" customFormat="1" x14ac:dyDescent="0.15">
      <c r="A280" s="215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W280" s="227"/>
      <c r="AX280" s="227"/>
      <c r="AY280" s="227"/>
    </row>
    <row r="281" spans="1:51" s="84" customFormat="1" x14ac:dyDescent="0.15">
      <c r="A281" s="215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W281" s="227"/>
      <c r="AX281" s="227"/>
      <c r="AY281" s="227"/>
    </row>
    <row r="282" spans="1:51" s="84" customFormat="1" x14ac:dyDescent="0.15">
      <c r="A282" s="215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W282" s="227"/>
      <c r="AX282" s="227"/>
      <c r="AY282" s="227"/>
    </row>
    <row r="283" spans="1:51" s="84" customFormat="1" x14ac:dyDescent="0.15">
      <c r="A283" s="215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W283" s="227"/>
      <c r="AX283" s="227"/>
      <c r="AY283" s="227"/>
    </row>
    <row r="284" spans="1:51" s="84" customFormat="1" x14ac:dyDescent="0.15">
      <c r="A284" s="215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W284" s="227"/>
      <c r="AX284" s="227"/>
      <c r="AY284" s="227"/>
    </row>
    <row r="285" spans="1:51" s="84" customFormat="1" x14ac:dyDescent="0.15">
      <c r="A285" s="215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W285" s="227"/>
      <c r="AX285" s="227"/>
      <c r="AY285" s="227"/>
    </row>
    <row r="286" spans="1:51" s="84" customFormat="1" x14ac:dyDescent="0.15">
      <c r="A286" s="215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W286" s="227"/>
      <c r="AX286" s="227"/>
      <c r="AY286" s="227"/>
    </row>
    <row r="287" spans="1:51" s="84" customFormat="1" x14ac:dyDescent="0.15">
      <c r="A287" s="215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W287" s="227"/>
      <c r="AX287" s="227"/>
      <c r="AY287" s="227"/>
    </row>
    <row r="288" spans="1:51" s="84" customFormat="1" x14ac:dyDescent="0.15">
      <c r="A288" s="215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W288" s="227"/>
      <c r="AX288" s="227"/>
      <c r="AY288" s="227"/>
    </row>
    <row r="289" spans="1:51" s="84" customFormat="1" x14ac:dyDescent="0.15">
      <c r="A289" s="215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W289" s="227"/>
      <c r="AX289" s="227"/>
      <c r="AY289" s="227"/>
    </row>
    <row r="290" spans="1:51" s="84" customFormat="1" x14ac:dyDescent="0.15">
      <c r="A290" s="215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W290" s="227"/>
      <c r="AX290" s="227"/>
      <c r="AY290" s="227"/>
    </row>
    <row r="291" spans="1:51" s="84" customFormat="1" x14ac:dyDescent="0.15">
      <c r="A291" s="215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W291" s="227"/>
      <c r="AX291" s="227"/>
      <c r="AY291" s="227"/>
    </row>
    <row r="292" spans="1:51" s="84" customFormat="1" x14ac:dyDescent="0.15">
      <c r="A292" s="215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W292" s="227"/>
      <c r="AX292" s="227"/>
      <c r="AY292" s="227"/>
    </row>
    <row r="293" spans="1:51" s="84" customFormat="1" x14ac:dyDescent="0.15">
      <c r="A293" s="215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W293" s="227"/>
      <c r="AX293" s="227"/>
      <c r="AY293" s="227"/>
    </row>
    <row r="294" spans="1:51" s="84" customFormat="1" x14ac:dyDescent="0.15">
      <c r="A294" s="215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W294" s="227"/>
      <c r="AX294" s="227"/>
      <c r="AY294" s="227"/>
    </row>
    <row r="295" spans="1:51" s="84" customFormat="1" x14ac:dyDescent="0.15">
      <c r="A295" s="215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W295" s="227"/>
      <c r="AX295" s="227"/>
      <c r="AY295" s="227"/>
    </row>
    <row r="296" spans="1:51" s="84" customFormat="1" x14ac:dyDescent="0.15">
      <c r="A296" s="215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W296" s="227"/>
      <c r="AX296" s="227"/>
      <c r="AY296" s="227"/>
    </row>
    <row r="297" spans="1:51" s="84" customFormat="1" x14ac:dyDescent="0.15">
      <c r="A297" s="215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W297" s="227"/>
      <c r="AX297" s="227"/>
      <c r="AY297" s="227"/>
    </row>
    <row r="298" spans="1:51" s="84" customFormat="1" x14ac:dyDescent="0.15">
      <c r="A298" s="215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W298" s="227"/>
      <c r="AX298" s="227"/>
      <c r="AY298" s="227"/>
    </row>
    <row r="299" spans="1:51" s="84" customFormat="1" x14ac:dyDescent="0.15">
      <c r="A299" s="215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W299" s="227"/>
      <c r="AX299" s="227"/>
      <c r="AY299" s="227"/>
    </row>
    <row r="300" spans="1:51" s="84" customFormat="1" x14ac:dyDescent="0.15">
      <c r="A300" s="215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W300" s="227"/>
      <c r="AX300" s="227"/>
      <c r="AY300" s="227"/>
    </row>
    <row r="301" spans="1:51" s="84" customFormat="1" x14ac:dyDescent="0.15">
      <c r="A301" s="215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W301" s="227"/>
      <c r="AX301" s="227"/>
      <c r="AY301" s="227"/>
    </row>
    <row r="302" spans="1:51" s="84" customFormat="1" x14ac:dyDescent="0.15">
      <c r="A302" s="215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W302" s="227"/>
      <c r="AX302" s="227"/>
      <c r="AY302" s="227"/>
    </row>
    <row r="303" spans="1:51" s="84" customFormat="1" x14ac:dyDescent="0.15">
      <c r="A303" s="215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W303" s="227"/>
      <c r="AX303" s="227"/>
      <c r="AY303" s="227"/>
    </row>
    <row r="304" spans="1:51" s="84" customFormat="1" x14ac:dyDescent="0.15">
      <c r="A304" s="215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W304" s="227"/>
      <c r="AX304" s="227"/>
      <c r="AY304" s="227"/>
    </row>
    <row r="305" spans="1:51" s="84" customFormat="1" x14ac:dyDescent="0.15">
      <c r="A305" s="215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W305" s="227"/>
      <c r="AX305" s="227"/>
      <c r="AY305" s="227"/>
    </row>
    <row r="306" spans="1:51" s="84" customFormat="1" x14ac:dyDescent="0.15">
      <c r="A306" s="215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W306" s="227"/>
      <c r="AX306" s="227"/>
      <c r="AY306" s="227"/>
    </row>
    <row r="307" spans="1:51" s="84" customFormat="1" x14ac:dyDescent="0.15">
      <c r="A307" s="215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W307" s="227"/>
      <c r="AX307" s="227"/>
      <c r="AY307" s="227"/>
    </row>
    <row r="308" spans="1:51" s="84" customFormat="1" x14ac:dyDescent="0.15">
      <c r="A308" s="215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W308" s="227"/>
      <c r="AX308" s="227"/>
      <c r="AY308" s="227"/>
    </row>
    <row r="309" spans="1:51" s="84" customFormat="1" x14ac:dyDescent="0.15">
      <c r="A309" s="215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W309" s="227"/>
      <c r="AX309" s="227"/>
      <c r="AY309" s="227"/>
    </row>
    <row r="310" spans="1:51" s="84" customFormat="1" x14ac:dyDescent="0.15">
      <c r="A310" s="215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W310" s="227"/>
      <c r="AX310" s="227"/>
      <c r="AY310" s="227"/>
    </row>
    <row r="311" spans="1:51" s="84" customFormat="1" x14ac:dyDescent="0.15">
      <c r="A311" s="215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W311" s="227"/>
      <c r="AX311" s="227"/>
      <c r="AY311" s="227"/>
    </row>
    <row r="312" spans="1:51" s="84" customFormat="1" x14ac:dyDescent="0.15">
      <c r="A312" s="215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W312" s="227"/>
      <c r="AX312" s="227"/>
      <c r="AY312" s="227"/>
    </row>
    <row r="313" spans="1:51" s="84" customFormat="1" x14ac:dyDescent="0.15">
      <c r="A313" s="215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W313" s="227"/>
      <c r="AX313" s="227"/>
      <c r="AY313" s="227"/>
    </row>
    <row r="314" spans="1:51" s="84" customFormat="1" x14ac:dyDescent="0.15">
      <c r="A314" s="215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W314" s="227"/>
      <c r="AX314" s="227"/>
      <c r="AY314" s="227"/>
    </row>
    <row r="315" spans="1:51" s="84" customFormat="1" x14ac:dyDescent="0.15">
      <c r="A315" s="215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W315" s="227"/>
      <c r="AX315" s="227"/>
      <c r="AY315" s="227"/>
    </row>
    <row r="316" spans="1:51" s="84" customFormat="1" x14ac:dyDescent="0.15">
      <c r="A316" s="215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W316" s="227"/>
      <c r="AX316" s="227"/>
      <c r="AY316" s="227"/>
    </row>
    <row r="317" spans="1:51" s="84" customFormat="1" x14ac:dyDescent="0.15">
      <c r="A317" s="215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W317" s="227"/>
      <c r="AX317" s="227"/>
      <c r="AY317" s="227"/>
    </row>
    <row r="318" spans="1:51" s="84" customFormat="1" x14ac:dyDescent="0.15">
      <c r="A318" s="215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W318" s="227"/>
      <c r="AX318" s="227"/>
      <c r="AY318" s="227"/>
    </row>
    <row r="319" spans="1:51" s="84" customFormat="1" x14ac:dyDescent="0.15">
      <c r="A319" s="215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W319" s="227"/>
      <c r="AX319" s="227"/>
      <c r="AY319" s="227"/>
    </row>
    <row r="320" spans="1:51" s="84" customFormat="1" x14ac:dyDescent="0.15">
      <c r="A320" s="215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W320" s="227"/>
      <c r="AX320" s="227"/>
      <c r="AY320" s="227"/>
    </row>
    <row r="321" spans="1:51" s="84" customFormat="1" x14ac:dyDescent="0.15">
      <c r="A321" s="215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W321" s="227"/>
      <c r="AX321" s="227"/>
      <c r="AY321" s="227"/>
    </row>
    <row r="322" spans="1:51" s="84" customFormat="1" x14ac:dyDescent="0.15">
      <c r="A322" s="215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W322" s="227"/>
      <c r="AX322" s="227"/>
      <c r="AY322" s="227"/>
    </row>
    <row r="323" spans="1:51" s="84" customFormat="1" x14ac:dyDescent="0.15">
      <c r="A323" s="215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W323" s="227"/>
      <c r="AX323" s="227"/>
      <c r="AY323" s="227"/>
    </row>
    <row r="324" spans="1:51" s="84" customFormat="1" x14ac:dyDescent="0.15">
      <c r="A324" s="215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W324" s="227"/>
      <c r="AX324" s="227"/>
      <c r="AY324" s="227"/>
    </row>
    <row r="325" spans="1:51" s="84" customFormat="1" x14ac:dyDescent="0.15">
      <c r="A325" s="215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W325" s="227"/>
      <c r="AX325" s="227"/>
      <c r="AY325" s="227"/>
    </row>
    <row r="326" spans="1:51" s="84" customFormat="1" x14ac:dyDescent="0.15">
      <c r="A326" s="215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W326" s="227"/>
      <c r="AX326" s="227"/>
      <c r="AY326" s="227"/>
    </row>
    <row r="327" spans="1:51" s="84" customFormat="1" x14ac:dyDescent="0.15">
      <c r="A327" s="215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W327" s="227"/>
      <c r="AX327" s="227"/>
      <c r="AY327" s="227"/>
    </row>
    <row r="328" spans="1:51" s="84" customFormat="1" x14ac:dyDescent="0.15">
      <c r="A328" s="215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W328" s="227"/>
      <c r="AX328" s="227"/>
      <c r="AY328" s="227"/>
    </row>
    <row r="329" spans="1:51" s="84" customFormat="1" x14ac:dyDescent="0.15">
      <c r="A329" s="215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W329" s="227"/>
      <c r="AX329" s="227"/>
      <c r="AY329" s="227"/>
    </row>
    <row r="330" spans="1:51" s="84" customFormat="1" x14ac:dyDescent="0.15">
      <c r="A330" s="215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W330" s="227"/>
      <c r="AX330" s="227"/>
      <c r="AY330" s="227"/>
    </row>
    <row r="331" spans="1:51" s="84" customFormat="1" x14ac:dyDescent="0.15">
      <c r="A331" s="215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W331" s="227"/>
      <c r="AX331" s="227"/>
      <c r="AY331" s="227"/>
    </row>
    <row r="332" spans="1:51" s="84" customFormat="1" x14ac:dyDescent="0.15">
      <c r="A332" s="215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W332" s="227"/>
      <c r="AX332" s="227"/>
      <c r="AY332" s="227"/>
    </row>
    <row r="333" spans="1:51" s="84" customFormat="1" x14ac:dyDescent="0.15">
      <c r="A333" s="215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W333" s="227"/>
      <c r="AX333" s="227"/>
      <c r="AY333" s="227"/>
    </row>
    <row r="334" spans="1:51" s="84" customFormat="1" x14ac:dyDescent="0.15">
      <c r="A334" s="215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W334" s="227"/>
      <c r="AX334" s="227"/>
      <c r="AY334" s="227"/>
    </row>
    <row r="335" spans="1:51" s="84" customFormat="1" x14ac:dyDescent="0.15">
      <c r="A335" s="215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W335" s="227"/>
      <c r="AX335" s="227"/>
      <c r="AY335" s="227"/>
    </row>
    <row r="336" spans="1:51" s="84" customFormat="1" x14ac:dyDescent="0.15">
      <c r="A336" s="215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W336" s="227"/>
      <c r="AX336" s="227"/>
      <c r="AY336" s="227"/>
    </row>
    <row r="337" spans="1:51" s="84" customFormat="1" x14ac:dyDescent="0.15">
      <c r="A337" s="215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W337" s="227"/>
      <c r="AX337" s="227"/>
      <c r="AY337" s="227"/>
    </row>
    <row r="338" spans="1:51" s="84" customFormat="1" x14ac:dyDescent="0.15">
      <c r="A338" s="215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W338" s="227"/>
      <c r="AX338" s="227"/>
      <c r="AY338" s="227"/>
    </row>
    <row r="339" spans="1:51" s="84" customFormat="1" x14ac:dyDescent="0.15">
      <c r="A339" s="215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W339" s="227"/>
      <c r="AX339" s="227"/>
      <c r="AY339" s="227"/>
    </row>
    <row r="340" spans="1:51" s="84" customFormat="1" x14ac:dyDescent="0.15">
      <c r="A340" s="215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W340" s="227"/>
      <c r="AX340" s="227"/>
      <c r="AY340" s="227"/>
    </row>
    <row r="341" spans="1:51" s="84" customFormat="1" x14ac:dyDescent="0.15">
      <c r="A341" s="215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W341" s="227"/>
      <c r="AX341" s="227"/>
      <c r="AY341" s="227"/>
    </row>
    <row r="342" spans="1:51" s="84" customFormat="1" x14ac:dyDescent="0.15">
      <c r="A342" s="215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W342" s="227"/>
      <c r="AX342" s="227"/>
      <c r="AY342" s="227"/>
    </row>
    <row r="343" spans="1:51" s="84" customFormat="1" x14ac:dyDescent="0.15">
      <c r="A343" s="215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W343" s="227"/>
      <c r="AX343" s="227"/>
      <c r="AY343" s="227"/>
    </row>
    <row r="344" spans="1:51" s="84" customFormat="1" x14ac:dyDescent="0.15">
      <c r="A344" s="215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W344" s="227"/>
      <c r="AX344" s="227"/>
      <c r="AY344" s="227"/>
    </row>
    <row r="345" spans="1:51" s="84" customFormat="1" x14ac:dyDescent="0.15">
      <c r="A345" s="215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W345" s="227"/>
      <c r="AX345" s="227"/>
      <c r="AY345" s="227"/>
    </row>
    <row r="346" spans="1:51" s="84" customFormat="1" x14ac:dyDescent="0.15">
      <c r="A346" s="215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W346" s="227"/>
      <c r="AX346" s="227"/>
      <c r="AY346" s="227"/>
    </row>
    <row r="347" spans="1:51" s="84" customFormat="1" x14ac:dyDescent="0.15">
      <c r="A347" s="215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W347" s="227"/>
      <c r="AX347" s="227"/>
      <c r="AY347" s="227"/>
    </row>
    <row r="348" spans="1:51" s="84" customFormat="1" x14ac:dyDescent="0.15">
      <c r="A348" s="215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  <c r="AR348" s="58"/>
      <c r="AS348" s="58"/>
      <c r="AT348" s="58"/>
      <c r="AW348" s="227"/>
      <c r="AX348" s="227"/>
      <c r="AY348" s="227"/>
    </row>
    <row r="349" spans="1:51" s="84" customFormat="1" x14ac:dyDescent="0.15">
      <c r="A349" s="215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W349" s="227"/>
      <c r="AX349" s="227"/>
      <c r="AY349" s="227"/>
    </row>
    <row r="350" spans="1:51" s="84" customFormat="1" x14ac:dyDescent="0.15">
      <c r="A350" s="215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W350" s="227"/>
      <c r="AX350" s="227"/>
      <c r="AY350" s="227"/>
    </row>
    <row r="351" spans="1:51" s="84" customFormat="1" x14ac:dyDescent="0.15">
      <c r="A351" s="215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W351" s="227"/>
      <c r="AX351" s="227"/>
      <c r="AY351" s="227"/>
    </row>
    <row r="352" spans="1:51" s="84" customFormat="1" x14ac:dyDescent="0.15">
      <c r="A352" s="215"/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W352" s="227"/>
      <c r="AX352" s="227"/>
      <c r="AY352" s="227"/>
    </row>
    <row r="353" spans="1:51" s="84" customFormat="1" x14ac:dyDescent="0.15">
      <c r="A353" s="215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W353" s="227"/>
      <c r="AX353" s="227"/>
      <c r="AY353" s="227"/>
    </row>
    <row r="354" spans="1:51" s="84" customFormat="1" x14ac:dyDescent="0.15">
      <c r="A354" s="215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W354" s="227"/>
      <c r="AX354" s="227"/>
      <c r="AY354" s="227"/>
    </row>
    <row r="355" spans="1:51" s="84" customFormat="1" x14ac:dyDescent="0.15">
      <c r="A355" s="215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W355" s="227"/>
      <c r="AX355" s="227"/>
      <c r="AY355" s="227"/>
    </row>
    <row r="356" spans="1:51" s="84" customFormat="1" x14ac:dyDescent="0.15">
      <c r="A356" s="215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W356" s="227"/>
      <c r="AX356" s="227"/>
      <c r="AY356" s="227"/>
    </row>
    <row r="357" spans="1:51" s="84" customFormat="1" x14ac:dyDescent="0.15">
      <c r="A357" s="215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W357" s="227"/>
      <c r="AX357" s="227"/>
      <c r="AY357" s="227"/>
    </row>
    <row r="358" spans="1:51" s="84" customFormat="1" x14ac:dyDescent="0.15">
      <c r="A358" s="215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W358" s="227"/>
      <c r="AX358" s="227"/>
      <c r="AY358" s="227"/>
    </row>
    <row r="359" spans="1:51" s="84" customFormat="1" x14ac:dyDescent="0.15">
      <c r="A359" s="215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W359" s="227"/>
      <c r="AX359" s="227"/>
      <c r="AY359" s="227"/>
    </row>
    <row r="360" spans="1:51" s="84" customFormat="1" x14ac:dyDescent="0.15">
      <c r="A360" s="215"/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W360" s="227"/>
      <c r="AX360" s="227"/>
      <c r="AY360" s="227"/>
    </row>
    <row r="361" spans="1:51" s="84" customFormat="1" x14ac:dyDescent="0.15">
      <c r="A361" s="215"/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W361" s="227"/>
      <c r="AX361" s="227"/>
      <c r="AY361" s="227"/>
    </row>
    <row r="362" spans="1:51" s="84" customFormat="1" x14ac:dyDescent="0.15">
      <c r="A362" s="215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W362" s="227"/>
      <c r="AX362" s="227"/>
      <c r="AY362" s="227"/>
    </row>
    <row r="363" spans="1:51" s="84" customFormat="1" x14ac:dyDescent="0.15">
      <c r="A363" s="215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W363" s="227"/>
      <c r="AX363" s="227"/>
      <c r="AY363" s="227"/>
    </row>
    <row r="364" spans="1:51" s="84" customFormat="1" x14ac:dyDescent="0.15">
      <c r="A364" s="215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W364" s="227"/>
      <c r="AX364" s="227"/>
      <c r="AY364" s="227"/>
    </row>
    <row r="365" spans="1:51" s="84" customFormat="1" x14ac:dyDescent="0.15">
      <c r="A365" s="215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W365" s="227"/>
      <c r="AX365" s="227"/>
      <c r="AY365" s="227"/>
    </row>
    <row r="366" spans="1:51" s="84" customFormat="1" x14ac:dyDescent="0.15">
      <c r="A366" s="215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W366" s="227"/>
      <c r="AX366" s="227"/>
      <c r="AY366" s="227"/>
    </row>
    <row r="367" spans="1:51" s="84" customFormat="1" x14ac:dyDescent="0.15">
      <c r="A367" s="215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W367" s="227"/>
      <c r="AX367" s="227"/>
      <c r="AY367" s="227"/>
    </row>
    <row r="368" spans="1:51" s="84" customFormat="1" x14ac:dyDescent="0.15">
      <c r="A368" s="215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W368" s="227"/>
      <c r="AX368" s="227"/>
      <c r="AY368" s="227"/>
    </row>
    <row r="369" spans="1:51" s="84" customFormat="1" x14ac:dyDescent="0.15">
      <c r="A369" s="215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W369" s="227"/>
      <c r="AX369" s="227"/>
      <c r="AY369" s="227"/>
    </row>
    <row r="370" spans="1:51" s="84" customFormat="1" x14ac:dyDescent="0.15">
      <c r="A370" s="215"/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W370" s="227"/>
      <c r="AX370" s="227"/>
      <c r="AY370" s="227"/>
    </row>
    <row r="371" spans="1:51" s="84" customFormat="1" x14ac:dyDescent="0.15">
      <c r="A371" s="215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W371" s="227"/>
      <c r="AX371" s="227"/>
      <c r="AY371" s="227"/>
    </row>
    <row r="372" spans="1:51" s="84" customFormat="1" x14ac:dyDescent="0.15">
      <c r="A372" s="215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W372" s="227"/>
      <c r="AX372" s="227"/>
      <c r="AY372" s="227"/>
    </row>
    <row r="373" spans="1:51" s="84" customFormat="1" x14ac:dyDescent="0.15">
      <c r="A373" s="215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W373" s="227"/>
      <c r="AX373" s="227"/>
      <c r="AY373" s="227"/>
    </row>
    <row r="374" spans="1:51" s="84" customFormat="1" x14ac:dyDescent="0.15">
      <c r="A374" s="215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W374" s="227"/>
      <c r="AX374" s="227"/>
      <c r="AY374" s="227"/>
    </row>
    <row r="375" spans="1:51" s="84" customFormat="1" x14ac:dyDescent="0.15">
      <c r="A375" s="215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W375" s="227"/>
      <c r="AX375" s="227"/>
      <c r="AY375" s="227"/>
    </row>
    <row r="376" spans="1:51" s="84" customFormat="1" x14ac:dyDescent="0.15">
      <c r="A376" s="215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W376" s="227"/>
      <c r="AX376" s="227"/>
      <c r="AY376" s="227"/>
    </row>
    <row r="377" spans="1:51" s="84" customFormat="1" x14ac:dyDescent="0.15">
      <c r="A377" s="215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W377" s="227"/>
      <c r="AX377" s="227"/>
      <c r="AY377" s="227"/>
    </row>
    <row r="378" spans="1:51" s="84" customFormat="1" x14ac:dyDescent="0.15">
      <c r="A378" s="215"/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W378" s="227"/>
      <c r="AX378" s="227"/>
      <c r="AY378" s="227"/>
    </row>
    <row r="379" spans="1:51" s="84" customFormat="1" x14ac:dyDescent="0.15">
      <c r="A379" s="215"/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W379" s="227"/>
      <c r="AX379" s="227"/>
      <c r="AY379" s="227"/>
    </row>
    <row r="380" spans="1:51" s="84" customFormat="1" x14ac:dyDescent="0.15">
      <c r="A380" s="215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W380" s="227"/>
      <c r="AX380" s="227"/>
      <c r="AY380" s="227"/>
    </row>
    <row r="381" spans="1:51" s="84" customFormat="1" x14ac:dyDescent="0.15">
      <c r="A381" s="215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W381" s="227"/>
      <c r="AX381" s="227"/>
      <c r="AY381" s="227"/>
    </row>
    <row r="382" spans="1:51" s="84" customFormat="1" x14ac:dyDescent="0.15">
      <c r="A382" s="215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W382" s="227"/>
      <c r="AX382" s="227"/>
      <c r="AY382" s="227"/>
    </row>
    <row r="383" spans="1:51" s="84" customFormat="1" x14ac:dyDescent="0.15">
      <c r="A383" s="215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W383" s="227"/>
      <c r="AX383" s="227"/>
      <c r="AY383" s="227"/>
    </row>
    <row r="384" spans="1:51" s="84" customFormat="1" x14ac:dyDescent="0.15">
      <c r="A384" s="215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W384" s="227"/>
      <c r="AX384" s="227"/>
      <c r="AY384" s="227"/>
    </row>
    <row r="385" spans="1:51" s="84" customFormat="1" x14ac:dyDescent="0.15">
      <c r="A385" s="215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W385" s="227"/>
      <c r="AX385" s="227"/>
      <c r="AY385" s="227"/>
    </row>
    <row r="386" spans="1:51" s="84" customFormat="1" x14ac:dyDescent="0.15">
      <c r="A386" s="215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W386" s="227"/>
      <c r="AX386" s="227"/>
      <c r="AY386" s="227"/>
    </row>
    <row r="387" spans="1:51" s="84" customFormat="1" x14ac:dyDescent="0.15">
      <c r="A387" s="215"/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W387" s="227"/>
      <c r="AX387" s="227"/>
      <c r="AY387" s="227"/>
    </row>
    <row r="388" spans="1:51" s="84" customFormat="1" x14ac:dyDescent="0.15">
      <c r="A388" s="215"/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W388" s="227"/>
      <c r="AX388" s="227"/>
      <c r="AY388" s="227"/>
    </row>
    <row r="389" spans="1:51" s="84" customFormat="1" x14ac:dyDescent="0.15">
      <c r="A389" s="215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W389" s="227"/>
      <c r="AX389" s="227"/>
      <c r="AY389" s="227"/>
    </row>
    <row r="390" spans="1:51" s="84" customFormat="1" x14ac:dyDescent="0.15">
      <c r="A390" s="215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W390" s="227"/>
      <c r="AX390" s="227"/>
      <c r="AY390" s="227"/>
    </row>
    <row r="391" spans="1:51" s="84" customFormat="1" x14ac:dyDescent="0.15">
      <c r="A391" s="215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W391" s="227"/>
      <c r="AX391" s="227"/>
      <c r="AY391" s="227"/>
    </row>
    <row r="392" spans="1:51" s="84" customFormat="1" x14ac:dyDescent="0.15">
      <c r="A392" s="215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W392" s="227"/>
      <c r="AX392" s="227"/>
      <c r="AY392" s="227"/>
    </row>
    <row r="393" spans="1:51" s="84" customFormat="1" x14ac:dyDescent="0.15">
      <c r="A393" s="215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W393" s="227"/>
      <c r="AX393" s="227"/>
      <c r="AY393" s="227"/>
    </row>
    <row r="394" spans="1:51" s="84" customFormat="1" x14ac:dyDescent="0.15">
      <c r="A394" s="215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W394" s="227"/>
      <c r="AX394" s="227"/>
      <c r="AY394" s="227"/>
    </row>
    <row r="395" spans="1:51" s="84" customFormat="1" x14ac:dyDescent="0.15">
      <c r="A395" s="215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W395" s="227"/>
      <c r="AX395" s="227"/>
      <c r="AY395" s="227"/>
    </row>
    <row r="396" spans="1:51" s="84" customFormat="1" x14ac:dyDescent="0.15">
      <c r="A396" s="215"/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W396" s="227"/>
      <c r="AX396" s="227"/>
      <c r="AY396" s="227"/>
    </row>
    <row r="397" spans="1:51" s="84" customFormat="1" x14ac:dyDescent="0.15">
      <c r="A397" s="215"/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W397" s="227"/>
      <c r="AX397" s="227"/>
      <c r="AY397" s="227"/>
    </row>
    <row r="398" spans="1:51" s="84" customFormat="1" x14ac:dyDescent="0.15">
      <c r="A398" s="215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W398" s="227"/>
      <c r="AX398" s="227"/>
      <c r="AY398" s="227"/>
    </row>
    <row r="399" spans="1:51" s="84" customFormat="1" x14ac:dyDescent="0.15">
      <c r="A399" s="215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W399" s="227"/>
      <c r="AX399" s="227"/>
      <c r="AY399" s="227"/>
    </row>
    <row r="400" spans="1:51" s="84" customFormat="1" x14ac:dyDescent="0.15">
      <c r="A400" s="215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W400" s="227"/>
      <c r="AX400" s="227"/>
      <c r="AY400" s="227"/>
    </row>
    <row r="401" spans="1:51" s="84" customFormat="1" x14ac:dyDescent="0.15">
      <c r="A401" s="215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W401" s="227"/>
      <c r="AX401" s="227"/>
      <c r="AY401" s="227"/>
    </row>
    <row r="402" spans="1:51" s="84" customFormat="1" x14ac:dyDescent="0.15">
      <c r="A402" s="215"/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W402" s="227"/>
      <c r="AX402" s="227"/>
      <c r="AY402" s="227"/>
    </row>
    <row r="403" spans="1:51" s="84" customFormat="1" x14ac:dyDescent="0.15">
      <c r="A403" s="215"/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W403" s="227"/>
      <c r="AX403" s="227"/>
      <c r="AY403" s="227"/>
    </row>
    <row r="404" spans="1:51" s="84" customFormat="1" x14ac:dyDescent="0.15">
      <c r="A404" s="215"/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W404" s="227"/>
      <c r="AX404" s="227"/>
      <c r="AY404" s="227"/>
    </row>
    <row r="405" spans="1:51" s="84" customFormat="1" x14ac:dyDescent="0.15">
      <c r="A405" s="215"/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W405" s="227"/>
      <c r="AX405" s="227"/>
      <c r="AY405" s="227"/>
    </row>
    <row r="406" spans="1:51" s="84" customFormat="1" x14ac:dyDescent="0.15">
      <c r="A406" s="215"/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W406" s="227"/>
      <c r="AX406" s="227"/>
      <c r="AY406" s="227"/>
    </row>
    <row r="407" spans="1:51" s="84" customFormat="1" x14ac:dyDescent="0.15">
      <c r="A407" s="215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W407" s="227"/>
      <c r="AX407" s="227"/>
      <c r="AY407" s="227"/>
    </row>
    <row r="408" spans="1:51" s="84" customFormat="1" x14ac:dyDescent="0.15">
      <c r="A408" s="215"/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W408" s="227"/>
      <c r="AX408" s="227"/>
      <c r="AY408" s="227"/>
    </row>
    <row r="409" spans="1:51" s="84" customFormat="1" x14ac:dyDescent="0.15">
      <c r="A409" s="215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W409" s="227"/>
      <c r="AX409" s="227"/>
      <c r="AY409" s="227"/>
    </row>
    <row r="410" spans="1:51" s="84" customFormat="1" x14ac:dyDescent="0.15">
      <c r="A410" s="215"/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W410" s="227"/>
      <c r="AX410" s="227"/>
      <c r="AY410" s="227"/>
    </row>
    <row r="411" spans="1:51" s="84" customFormat="1" x14ac:dyDescent="0.15">
      <c r="A411" s="215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W411" s="227"/>
      <c r="AX411" s="227"/>
      <c r="AY411" s="227"/>
    </row>
    <row r="412" spans="1:51" s="84" customFormat="1" x14ac:dyDescent="0.15">
      <c r="A412" s="215"/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W412" s="227"/>
      <c r="AX412" s="227"/>
      <c r="AY412" s="227"/>
    </row>
    <row r="413" spans="1:51" s="84" customFormat="1" x14ac:dyDescent="0.15">
      <c r="A413" s="215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W413" s="227"/>
      <c r="AX413" s="227"/>
      <c r="AY413" s="227"/>
    </row>
    <row r="414" spans="1:51" s="84" customFormat="1" x14ac:dyDescent="0.15">
      <c r="A414" s="215"/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W414" s="227"/>
      <c r="AX414" s="227"/>
      <c r="AY414" s="227"/>
    </row>
    <row r="415" spans="1:51" s="84" customFormat="1" x14ac:dyDescent="0.15">
      <c r="A415" s="215"/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W415" s="227"/>
      <c r="AX415" s="227"/>
      <c r="AY415" s="227"/>
    </row>
    <row r="416" spans="1:51" s="84" customFormat="1" x14ac:dyDescent="0.15">
      <c r="A416" s="215"/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W416" s="227"/>
      <c r="AX416" s="227"/>
      <c r="AY416" s="227"/>
    </row>
    <row r="417" spans="1:51" s="84" customFormat="1" x14ac:dyDescent="0.15">
      <c r="A417" s="215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W417" s="227"/>
      <c r="AX417" s="227"/>
      <c r="AY417" s="227"/>
    </row>
    <row r="418" spans="1:51" s="84" customFormat="1" x14ac:dyDescent="0.15">
      <c r="A418" s="215"/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W418" s="227"/>
      <c r="AX418" s="227"/>
      <c r="AY418" s="227"/>
    </row>
    <row r="419" spans="1:51" s="84" customFormat="1" x14ac:dyDescent="0.15">
      <c r="A419" s="215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W419" s="227"/>
      <c r="AX419" s="227"/>
      <c r="AY419" s="227"/>
    </row>
    <row r="420" spans="1:51" s="84" customFormat="1" x14ac:dyDescent="0.15">
      <c r="A420" s="215"/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W420" s="227"/>
      <c r="AX420" s="227"/>
      <c r="AY420" s="227"/>
    </row>
    <row r="421" spans="1:51" s="84" customFormat="1" x14ac:dyDescent="0.15">
      <c r="A421" s="215"/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W421" s="227"/>
      <c r="AX421" s="227"/>
      <c r="AY421" s="227"/>
    </row>
    <row r="422" spans="1:51" s="84" customFormat="1" x14ac:dyDescent="0.15">
      <c r="A422" s="215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W422" s="227"/>
      <c r="AX422" s="227"/>
      <c r="AY422" s="227"/>
    </row>
    <row r="423" spans="1:51" s="84" customFormat="1" x14ac:dyDescent="0.15">
      <c r="A423" s="215"/>
      <c r="B423" s="58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W423" s="227"/>
      <c r="AX423" s="227"/>
      <c r="AY423" s="227"/>
    </row>
    <row r="424" spans="1:51" s="84" customFormat="1" x14ac:dyDescent="0.15">
      <c r="A424" s="215"/>
      <c r="B424" s="58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W424" s="227"/>
      <c r="AX424" s="227"/>
      <c r="AY424" s="227"/>
    </row>
    <row r="425" spans="1:51" s="84" customFormat="1" x14ac:dyDescent="0.15">
      <c r="A425" s="215"/>
      <c r="B425" s="58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W425" s="227"/>
      <c r="AX425" s="227"/>
      <c r="AY425" s="227"/>
    </row>
    <row r="426" spans="1:51" s="84" customFormat="1" x14ac:dyDescent="0.15">
      <c r="A426" s="215"/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W426" s="227"/>
      <c r="AX426" s="227"/>
      <c r="AY426" s="227"/>
    </row>
    <row r="427" spans="1:51" s="84" customFormat="1" x14ac:dyDescent="0.15">
      <c r="A427" s="215"/>
      <c r="B427" s="58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W427" s="227"/>
      <c r="AX427" s="227"/>
      <c r="AY427" s="227"/>
    </row>
    <row r="428" spans="1:51" s="84" customFormat="1" x14ac:dyDescent="0.15">
      <c r="A428" s="215"/>
      <c r="B428" s="58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W428" s="227"/>
      <c r="AX428" s="227"/>
      <c r="AY428" s="227"/>
    </row>
    <row r="429" spans="1:51" s="84" customFormat="1" x14ac:dyDescent="0.15">
      <c r="A429" s="215"/>
      <c r="B429" s="58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W429" s="227"/>
      <c r="AX429" s="227"/>
      <c r="AY429" s="227"/>
    </row>
    <row r="430" spans="1:51" s="84" customFormat="1" x14ac:dyDescent="0.15">
      <c r="A430" s="215"/>
      <c r="B430" s="58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W430" s="227"/>
      <c r="AX430" s="227"/>
      <c r="AY430" s="227"/>
    </row>
    <row r="431" spans="1:51" s="84" customFormat="1" x14ac:dyDescent="0.15">
      <c r="A431" s="215"/>
      <c r="B431" s="58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W431" s="227"/>
      <c r="AX431" s="227"/>
      <c r="AY431" s="227"/>
    </row>
    <row r="432" spans="1:51" s="84" customFormat="1" x14ac:dyDescent="0.15">
      <c r="A432" s="215"/>
      <c r="B432" s="58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W432" s="227"/>
      <c r="AX432" s="227"/>
      <c r="AY432" s="227"/>
    </row>
    <row r="433" spans="1:51" s="84" customFormat="1" x14ac:dyDescent="0.15">
      <c r="A433" s="215"/>
      <c r="B433" s="58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W433" s="227"/>
      <c r="AX433" s="227"/>
      <c r="AY433" s="227"/>
    </row>
    <row r="434" spans="1:51" s="84" customFormat="1" x14ac:dyDescent="0.15">
      <c r="A434" s="215"/>
      <c r="B434" s="58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W434" s="227"/>
      <c r="AX434" s="227"/>
      <c r="AY434" s="227"/>
    </row>
    <row r="435" spans="1:51" s="84" customFormat="1" x14ac:dyDescent="0.15">
      <c r="A435" s="215"/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W435" s="227"/>
      <c r="AX435" s="227"/>
      <c r="AY435" s="227"/>
    </row>
    <row r="436" spans="1:51" s="84" customFormat="1" x14ac:dyDescent="0.15">
      <c r="A436" s="215"/>
      <c r="B436" s="58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W436" s="227"/>
      <c r="AX436" s="227"/>
      <c r="AY436" s="227"/>
    </row>
    <row r="437" spans="1:51" s="84" customFormat="1" x14ac:dyDescent="0.15">
      <c r="A437" s="215"/>
      <c r="B437" s="58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W437" s="227"/>
      <c r="AX437" s="227"/>
      <c r="AY437" s="227"/>
    </row>
    <row r="438" spans="1:51" s="84" customFormat="1" x14ac:dyDescent="0.15">
      <c r="A438" s="215"/>
      <c r="B438" s="58"/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W438" s="227"/>
      <c r="AX438" s="227"/>
      <c r="AY438" s="227"/>
    </row>
    <row r="439" spans="1:51" s="84" customFormat="1" x14ac:dyDescent="0.15">
      <c r="A439" s="215"/>
      <c r="B439" s="58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W439" s="227"/>
      <c r="AX439" s="227"/>
      <c r="AY439" s="227"/>
    </row>
    <row r="440" spans="1:51" s="84" customFormat="1" x14ac:dyDescent="0.15">
      <c r="A440" s="215"/>
      <c r="B440" s="58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W440" s="227"/>
      <c r="AX440" s="227"/>
      <c r="AY440" s="227"/>
    </row>
    <row r="441" spans="1:51" s="84" customFormat="1" x14ac:dyDescent="0.15">
      <c r="A441" s="215"/>
      <c r="B441" s="58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W441" s="227"/>
      <c r="AX441" s="227"/>
      <c r="AY441" s="227"/>
    </row>
    <row r="442" spans="1:51" s="84" customFormat="1" x14ac:dyDescent="0.15">
      <c r="A442" s="215"/>
      <c r="B442" s="58"/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W442" s="227"/>
      <c r="AX442" s="227"/>
      <c r="AY442" s="227"/>
    </row>
    <row r="443" spans="1:51" s="84" customFormat="1" x14ac:dyDescent="0.15">
      <c r="A443" s="215"/>
      <c r="B443" s="58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W443" s="227"/>
      <c r="AX443" s="227"/>
      <c r="AY443" s="227"/>
    </row>
    <row r="444" spans="1:51" s="84" customFormat="1" x14ac:dyDescent="0.15">
      <c r="A444" s="215"/>
      <c r="B444" s="58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W444" s="227"/>
      <c r="AX444" s="227"/>
      <c r="AY444" s="227"/>
    </row>
    <row r="445" spans="1:51" s="84" customFormat="1" x14ac:dyDescent="0.15">
      <c r="A445" s="215"/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W445" s="227"/>
      <c r="AX445" s="227"/>
      <c r="AY445" s="227"/>
    </row>
    <row r="446" spans="1:51" s="84" customFormat="1" x14ac:dyDescent="0.15">
      <c r="A446" s="215"/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W446" s="227"/>
      <c r="AX446" s="227"/>
      <c r="AY446" s="227"/>
    </row>
    <row r="447" spans="1:51" s="84" customFormat="1" x14ac:dyDescent="0.15">
      <c r="A447" s="215"/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W447" s="227"/>
      <c r="AX447" s="227"/>
      <c r="AY447" s="227"/>
    </row>
    <row r="448" spans="1:51" s="84" customFormat="1" x14ac:dyDescent="0.15">
      <c r="A448" s="215"/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W448" s="227"/>
      <c r="AX448" s="227"/>
      <c r="AY448" s="227"/>
    </row>
    <row r="449" spans="1:51" s="84" customFormat="1" x14ac:dyDescent="0.15">
      <c r="A449" s="215"/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W449" s="227"/>
      <c r="AX449" s="227"/>
      <c r="AY449" s="227"/>
    </row>
    <row r="450" spans="1:51" s="84" customFormat="1" x14ac:dyDescent="0.15">
      <c r="A450" s="215"/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W450" s="227"/>
      <c r="AX450" s="227"/>
      <c r="AY450" s="227"/>
    </row>
    <row r="451" spans="1:51" s="84" customFormat="1" x14ac:dyDescent="0.15">
      <c r="A451" s="215"/>
      <c r="B451" s="58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W451" s="227"/>
      <c r="AX451" s="227"/>
      <c r="AY451" s="227"/>
    </row>
    <row r="452" spans="1:51" s="84" customFormat="1" x14ac:dyDescent="0.15">
      <c r="A452" s="215"/>
      <c r="B452" s="58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W452" s="227"/>
      <c r="AX452" s="227"/>
      <c r="AY452" s="227"/>
    </row>
    <row r="453" spans="1:51" s="84" customFormat="1" x14ac:dyDescent="0.15">
      <c r="A453" s="215"/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W453" s="227"/>
      <c r="AX453" s="227"/>
      <c r="AY453" s="227"/>
    </row>
    <row r="454" spans="1:51" s="84" customFormat="1" x14ac:dyDescent="0.15">
      <c r="A454" s="215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W454" s="227"/>
      <c r="AX454" s="227"/>
      <c r="AY454" s="227"/>
    </row>
    <row r="455" spans="1:51" s="84" customFormat="1" x14ac:dyDescent="0.15">
      <c r="A455" s="215"/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W455" s="227"/>
      <c r="AX455" s="227"/>
      <c r="AY455" s="227"/>
    </row>
    <row r="456" spans="1:51" s="84" customFormat="1" x14ac:dyDescent="0.15">
      <c r="A456" s="215"/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W456" s="227"/>
      <c r="AX456" s="227"/>
      <c r="AY456" s="227"/>
    </row>
    <row r="457" spans="1:51" s="84" customFormat="1" x14ac:dyDescent="0.15">
      <c r="A457" s="215"/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W457" s="227"/>
      <c r="AX457" s="227"/>
      <c r="AY457" s="227"/>
    </row>
    <row r="458" spans="1:51" s="84" customFormat="1" x14ac:dyDescent="0.15">
      <c r="A458" s="215"/>
      <c r="B458" s="58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W458" s="227"/>
      <c r="AX458" s="227"/>
      <c r="AY458" s="227"/>
    </row>
    <row r="459" spans="1:51" s="84" customFormat="1" x14ac:dyDescent="0.15">
      <c r="A459" s="215"/>
      <c r="B459" s="58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W459" s="227"/>
      <c r="AX459" s="227"/>
      <c r="AY459" s="227"/>
    </row>
    <row r="460" spans="1:51" s="84" customFormat="1" x14ac:dyDescent="0.15">
      <c r="A460" s="215"/>
      <c r="B460" s="58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W460" s="227"/>
      <c r="AX460" s="227"/>
      <c r="AY460" s="227"/>
    </row>
    <row r="461" spans="1:51" s="84" customFormat="1" x14ac:dyDescent="0.15">
      <c r="A461" s="215"/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W461" s="227"/>
      <c r="AX461" s="227"/>
      <c r="AY461" s="227"/>
    </row>
    <row r="462" spans="1:51" s="84" customFormat="1" x14ac:dyDescent="0.15">
      <c r="A462" s="215"/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W462" s="227"/>
      <c r="AX462" s="227"/>
      <c r="AY462" s="227"/>
    </row>
    <row r="463" spans="1:51" s="84" customFormat="1" x14ac:dyDescent="0.15">
      <c r="A463" s="215"/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W463" s="227"/>
      <c r="AX463" s="227"/>
      <c r="AY463" s="227"/>
    </row>
    <row r="464" spans="1:51" s="84" customFormat="1" x14ac:dyDescent="0.15">
      <c r="A464" s="215"/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W464" s="227"/>
      <c r="AX464" s="227"/>
      <c r="AY464" s="227"/>
    </row>
    <row r="465" spans="1:51" s="84" customFormat="1" x14ac:dyDescent="0.15">
      <c r="A465" s="215"/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W465" s="227"/>
      <c r="AX465" s="227"/>
      <c r="AY465" s="227"/>
    </row>
    <row r="466" spans="1:51" s="84" customFormat="1" x14ac:dyDescent="0.15">
      <c r="A466" s="215"/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W466" s="227"/>
      <c r="AX466" s="227"/>
      <c r="AY466" s="227"/>
    </row>
    <row r="467" spans="1:51" s="84" customFormat="1" x14ac:dyDescent="0.15">
      <c r="A467" s="215"/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W467" s="227"/>
      <c r="AX467" s="227"/>
      <c r="AY467" s="227"/>
    </row>
    <row r="468" spans="1:51" s="84" customFormat="1" x14ac:dyDescent="0.15">
      <c r="A468" s="215"/>
      <c r="B468" s="58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W468" s="227"/>
      <c r="AX468" s="227"/>
      <c r="AY468" s="227"/>
    </row>
    <row r="469" spans="1:51" s="84" customFormat="1" x14ac:dyDescent="0.15">
      <c r="A469" s="215"/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W469" s="227"/>
      <c r="AX469" s="227"/>
      <c r="AY469" s="227"/>
    </row>
    <row r="470" spans="1:51" s="84" customFormat="1" x14ac:dyDescent="0.15">
      <c r="A470" s="215"/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W470" s="227"/>
      <c r="AX470" s="227"/>
      <c r="AY470" s="227"/>
    </row>
    <row r="471" spans="1:51" s="84" customFormat="1" x14ac:dyDescent="0.15">
      <c r="A471" s="215"/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W471" s="227"/>
      <c r="AX471" s="227"/>
      <c r="AY471" s="227"/>
    </row>
    <row r="472" spans="1:51" s="84" customFormat="1" x14ac:dyDescent="0.15">
      <c r="A472" s="215"/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W472" s="227"/>
      <c r="AX472" s="227"/>
      <c r="AY472" s="227"/>
    </row>
    <row r="473" spans="1:51" s="84" customFormat="1" x14ac:dyDescent="0.15">
      <c r="A473" s="215"/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W473" s="227"/>
      <c r="AX473" s="227"/>
      <c r="AY473" s="227"/>
    </row>
    <row r="474" spans="1:51" s="84" customFormat="1" x14ac:dyDescent="0.15">
      <c r="A474" s="215"/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W474" s="227"/>
      <c r="AX474" s="227"/>
      <c r="AY474" s="227"/>
    </row>
    <row r="475" spans="1:51" s="84" customFormat="1" x14ac:dyDescent="0.15">
      <c r="A475" s="215"/>
      <c r="B475" s="58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W475" s="227"/>
      <c r="AX475" s="227"/>
      <c r="AY475" s="227"/>
    </row>
    <row r="476" spans="1:51" s="84" customFormat="1" x14ac:dyDescent="0.15">
      <c r="A476" s="215"/>
      <c r="B476" s="58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W476" s="227"/>
      <c r="AX476" s="227"/>
      <c r="AY476" s="227"/>
    </row>
    <row r="477" spans="1:51" s="84" customFormat="1" x14ac:dyDescent="0.15">
      <c r="A477" s="215"/>
      <c r="B477" s="58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W477" s="227"/>
      <c r="AX477" s="227"/>
      <c r="AY477" s="227"/>
    </row>
    <row r="478" spans="1:51" s="84" customFormat="1" x14ac:dyDescent="0.15">
      <c r="A478" s="215"/>
      <c r="B478" s="58"/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W478" s="227"/>
      <c r="AX478" s="227"/>
      <c r="AY478" s="227"/>
    </row>
    <row r="479" spans="1:51" s="84" customFormat="1" x14ac:dyDescent="0.15">
      <c r="A479" s="215"/>
      <c r="B479" s="58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W479" s="227"/>
      <c r="AX479" s="227"/>
      <c r="AY479" s="227"/>
    </row>
    <row r="480" spans="1:51" s="84" customFormat="1" x14ac:dyDescent="0.15">
      <c r="A480" s="215"/>
      <c r="B480" s="58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W480" s="227"/>
      <c r="AX480" s="227"/>
      <c r="AY480" s="227"/>
    </row>
    <row r="481" spans="1:51" s="84" customFormat="1" x14ac:dyDescent="0.15">
      <c r="A481" s="215"/>
      <c r="B481" s="58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W481" s="227"/>
      <c r="AX481" s="227"/>
      <c r="AY481" s="227"/>
    </row>
    <row r="482" spans="1:51" s="84" customFormat="1" x14ac:dyDescent="0.15">
      <c r="A482" s="215"/>
      <c r="B482" s="58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W482" s="227"/>
      <c r="AX482" s="227"/>
      <c r="AY482" s="227"/>
    </row>
    <row r="483" spans="1:51" s="84" customFormat="1" x14ac:dyDescent="0.15">
      <c r="A483" s="215"/>
      <c r="B483" s="58"/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W483" s="227"/>
      <c r="AX483" s="227"/>
      <c r="AY483" s="227"/>
    </row>
    <row r="484" spans="1:51" s="84" customFormat="1" x14ac:dyDescent="0.15">
      <c r="A484" s="215"/>
      <c r="B484" s="58"/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W484" s="227"/>
      <c r="AX484" s="227"/>
      <c r="AY484" s="227"/>
    </row>
    <row r="485" spans="1:51" s="84" customFormat="1" x14ac:dyDescent="0.15">
      <c r="A485" s="215"/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W485" s="227"/>
      <c r="AX485" s="227"/>
      <c r="AY485" s="227"/>
    </row>
    <row r="486" spans="1:51" s="84" customFormat="1" x14ac:dyDescent="0.15">
      <c r="A486" s="215"/>
      <c r="B486" s="58"/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W486" s="227"/>
      <c r="AX486" s="227"/>
      <c r="AY486" s="227"/>
    </row>
    <row r="487" spans="1:51" s="84" customFormat="1" x14ac:dyDescent="0.15">
      <c r="A487" s="215"/>
      <c r="B487" s="58"/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W487" s="227"/>
      <c r="AX487" s="227"/>
      <c r="AY487" s="227"/>
    </row>
    <row r="488" spans="1:51" s="84" customFormat="1" x14ac:dyDescent="0.15">
      <c r="A488" s="215"/>
      <c r="B488" s="58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W488" s="227"/>
      <c r="AX488" s="227"/>
      <c r="AY488" s="227"/>
    </row>
    <row r="489" spans="1:51" s="84" customFormat="1" x14ac:dyDescent="0.15">
      <c r="A489" s="215"/>
      <c r="B489" s="58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W489" s="227"/>
      <c r="AX489" s="227"/>
      <c r="AY489" s="227"/>
    </row>
    <row r="490" spans="1:51" s="84" customFormat="1" x14ac:dyDescent="0.15">
      <c r="A490" s="215"/>
      <c r="B490" s="58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W490" s="227"/>
      <c r="AX490" s="227"/>
      <c r="AY490" s="227"/>
    </row>
    <row r="491" spans="1:51" s="84" customFormat="1" x14ac:dyDescent="0.15">
      <c r="A491" s="215"/>
      <c r="B491" s="58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W491" s="227"/>
      <c r="AX491" s="227"/>
      <c r="AY491" s="227"/>
    </row>
    <row r="492" spans="1:51" s="84" customFormat="1" x14ac:dyDescent="0.15">
      <c r="A492" s="215"/>
      <c r="B492" s="58"/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W492" s="227"/>
      <c r="AX492" s="227"/>
      <c r="AY492" s="227"/>
    </row>
    <row r="493" spans="1:51" s="84" customFormat="1" x14ac:dyDescent="0.15">
      <c r="A493" s="215"/>
      <c r="B493" s="58"/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W493" s="227"/>
      <c r="AX493" s="227"/>
      <c r="AY493" s="227"/>
    </row>
    <row r="494" spans="1:51" s="84" customFormat="1" x14ac:dyDescent="0.15">
      <c r="A494" s="215"/>
      <c r="B494" s="58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W494" s="227"/>
      <c r="AX494" s="227"/>
      <c r="AY494" s="227"/>
    </row>
    <row r="495" spans="1:51" s="84" customFormat="1" x14ac:dyDescent="0.15">
      <c r="A495" s="215"/>
      <c r="B495" s="58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W495" s="227"/>
      <c r="AX495" s="227"/>
      <c r="AY495" s="227"/>
    </row>
    <row r="496" spans="1:51" s="84" customFormat="1" x14ac:dyDescent="0.15">
      <c r="A496" s="215"/>
      <c r="B496" s="58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W496" s="227"/>
      <c r="AX496" s="227"/>
      <c r="AY496" s="227"/>
    </row>
    <row r="497" spans="1:51" s="84" customFormat="1" x14ac:dyDescent="0.15">
      <c r="A497" s="215"/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W497" s="227"/>
      <c r="AX497" s="227"/>
      <c r="AY497" s="227"/>
    </row>
    <row r="498" spans="1:51" s="84" customFormat="1" x14ac:dyDescent="0.15">
      <c r="A498" s="215"/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W498" s="227"/>
      <c r="AX498" s="227"/>
      <c r="AY498" s="227"/>
    </row>
    <row r="499" spans="1:51" s="84" customFormat="1" x14ac:dyDescent="0.15">
      <c r="A499" s="215"/>
      <c r="B499" s="58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W499" s="227"/>
      <c r="AX499" s="227"/>
      <c r="AY499" s="227"/>
    </row>
    <row r="500" spans="1:51" s="84" customFormat="1" x14ac:dyDescent="0.15">
      <c r="A500" s="215"/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W500" s="227"/>
      <c r="AX500" s="227"/>
      <c r="AY500" s="227"/>
    </row>
    <row r="501" spans="1:51" s="84" customFormat="1" x14ac:dyDescent="0.15">
      <c r="A501" s="215"/>
      <c r="B501" s="58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W501" s="227"/>
      <c r="AX501" s="227"/>
      <c r="AY501" s="227"/>
    </row>
    <row r="502" spans="1:51" s="84" customFormat="1" x14ac:dyDescent="0.15">
      <c r="A502" s="215"/>
      <c r="B502" s="58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W502" s="227"/>
      <c r="AX502" s="227"/>
      <c r="AY502" s="227"/>
    </row>
    <row r="503" spans="1:51" s="84" customFormat="1" x14ac:dyDescent="0.15">
      <c r="A503" s="215"/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W503" s="227"/>
      <c r="AX503" s="227"/>
      <c r="AY503" s="227"/>
    </row>
    <row r="504" spans="1:51" s="84" customFormat="1" x14ac:dyDescent="0.15">
      <c r="A504" s="215"/>
      <c r="B504" s="58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W504" s="227"/>
      <c r="AX504" s="227"/>
      <c r="AY504" s="227"/>
    </row>
    <row r="505" spans="1:51" s="84" customFormat="1" x14ac:dyDescent="0.15">
      <c r="A505" s="215"/>
      <c r="B505" s="58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W505" s="227"/>
      <c r="AX505" s="227"/>
      <c r="AY505" s="227"/>
    </row>
    <row r="506" spans="1:51" s="84" customFormat="1" x14ac:dyDescent="0.15">
      <c r="A506" s="215"/>
      <c r="B506" s="58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W506" s="227"/>
      <c r="AX506" s="227"/>
      <c r="AY506" s="227"/>
    </row>
    <row r="507" spans="1:51" s="84" customFormat="1" x14ac:dyDescent="0.15">
      <c r="A507" s="215"/>
      <c r="B507" s="58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W507" s="227"/>
      <c r="AX507" s="227"/>
      <c r="AY507" s="227"/>
    </row>
    <row r="508" spans="1:51" s="84" customFormat="1" x14ac:dyDescent="0.15">
      <c r="A508" s="215"/>
      <c r="B508" s="58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W508" s="227"/>
      <c r="AX508" s="227"/>
      <c r="AY508" s="227"/>
    </row>
    <row r="509" spans="1:51" s="84" customFormat="1" x14ac:dyDescent="0.15">
      <c r="A509" s="215"/>
      <c r="B509" s="58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W509" s="227"/>
      <c r="AX509" s="227"/>
      <c r="AY509" s="227"/>
    </row>
    <row r="510" spans="1:51" s="84" customFormat="1" x14ac:dyDescent="0.15">
      <c r="A510" s="215"/>
      <c r="B510" s="58"/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W510" s="227"/>
      <c r="AX510" s="227"/>
      <c r="AY510" s="227"/>
    </row>
    <row r="511" spans="1:51" s="84" customFormat="1" x14ac:dyDescent="0.15">
      <c r="A511" s="215"/>
      <c r="B511" s="58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W511" s="227"/>
      <c r="AX511" s="227"/>
      <c r="AY511" s="227"/>
    </row>
    <row r="512" spans="1:51" s="84" customFormat="1" x14ac:dyDescent="0.15">
      <c r="A512" s="215"/>
      <c r="B512" s="58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W512" s="227"/>
      <c r="AX512" s="227"/>
      <c r="AY512" s="227"/>
    </row>
    <row r="513" spans="1:51" s="84" customFormat="1" x14ac:dyDescent="0.15">
      <c r="A513" s="215"/>
      <c r="B513" s="58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W513" s="227"/>
      <c r="AX513" s="227"/>
      <c r="AY513" s="227"/>
    </row>
    <row r="514" spans="1:51" s="84" customFormat="1" x14ac:dyDescent="0.15">
      <c r="A514" s="215"/>
      <c r="B514" s="58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  <c r="AR514" s="58"/>
      <c r="AS514" s="58"/>
      <c r="AT514" s="58"/>
      <c r="AW514" s="227"/>
      <c r="AX514" s="227"/>
      <c r="AY514" s="227"/>
    </row>
    <row r="515" spans="1:51" s="84" customFormat="1" x14ac:dyDescent="0.15">
      <c r="A515" s="215"/>
      <c r="B515" s="58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  <c r="AR515" s="58"/>
      <c r="AS515" s="58"/>
      <c r="AT515" s="58"/>
      <c r="AW515" s="227"/>
      <c r="AX515" s="227"/>
      <c r="AY515" s="227"/>
    </row>
    <row r="516" spans="1:51" s="84" customFormat="1" x14ac:dyDescent="0.15">
      <c r="A516" s="215"/>
      <c r="B516" s="58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  <c r="AR516" s="58"/>
      <c r="AS516" s="58"/>
      <c r="AT516" s="58"/>
      <c r="AW516" s="227"/>
      <c r="AX516" s="227"/>
      <c r="AY516" s="227"/>
    </row>
    <row r="517" spans="1:51" s="84" customFormat="1" x14ac:dyDescent="0.15">
      <c r="A517" s="215"/>
      <c r="B517" s="58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  <c r="AR517" s="58"/>
      <c r="AS517" s="58"/>
      <c r="AT517" s="58"/>
      <c r="AW517" s="227"/>
      <c r="AX517" s="227"/>
      <c r="AY517" s="227"/>
    </row>
    <row r="518" spans="1:51" s="84" customFormat="1" x14ac:dyDescent="0.15">
      <c r="A518" s="215"/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  <c r="AR518" s="58"/>
      <c r="AS518" s="58"/>
      <c r="AT518" s="58"/>
      <c r="AW518" s="227"/>
      <c r="AX518" s="227"/>
      <c r="AY518" s="227"/>
    </row>
    <row r="519" spans="1:51" s="84" customFormat="1" x14ac:dyDescent="0.15">
      <c r="A519" s="215"/>
      <c r="B519" s="58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  <c r="AR519" s="58"/>
      <c r="AS519" s="58"/>
      <c r="AT519" s="58"/>
      <c r="AW519" s="227"/>
      <c r="AX519" s="227"/>
      <c r="AY519" s="227"/>
    </row>
    <row r="520" spans="1:51" s="84" customFormat="1" x14ac:dyDescent="0.15">
      <c r="A520" s="215"/>
      <c r="B520" s="58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  <c r="AR520" s="58"/>
      <c r="AS520" s="58"/>
      <c r="AT520" s="58"/>
      <c r="AW520" s="227"/>
      <c r="AX520" s="227"/>
      <c r="AY520" s="227"/>
    </row>
    <row r="521" spans="1:51" s="84" customFormat="1" x14ac:dyDescent="0.15">
      <c r="A521" s="215"/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  <c r="AR521" s="58"/>
      <c r="AS521" s="58"/>
      <c r="AT521" s="58"/>
      <c r="AW521" s="227"/>
      <c r="AX521" s="227"/>
      <c r="AY521" s="227"/>
    </row>
    <row r="522" spans="1:51" s="84" customFormat="1" x14ac:dyDescent="0.15">
      <c r="A522" s="215"/>
      <c r="B522" s="58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  <c r="AR522" s="58"/>
      <c r="AS522" s="58"/>
      <c r="AT522" s="58"/>
      <c r="AW522" s="227"/>
      <c r="AX522" s="227"/>
      <c r="AY522" s="227"/>
    </row>
    <row r="523" spans="1:51" s="84" customFormat="1" x14ac:dyDescent="0.15">
      <c r="A523" s="215"/>
      <c r="B523" s="58"/>
      <c r="C523" s="58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  <c r="AR523" s="58"/>
      <c r="AS523" s="58"/>
      <c r="AT523" s="58"/>
      <c r="AW523" s="227"/>
      <c r="AX523" s="227"/>
      <c r="AY523" s="227"/>
    </row>
    <row r="524" spans="1:51" s="84" customFormat="1" x14ac:dyDescent="0.15">
      <c r="A524" s="215"/>
      <c r="B524" s="58"/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  <c r="AR524" s="58"/>
      <c r="AS524" s="58"/>
      <c r="AT524" s="58"/>
      <c r="AW524" s="227"/>
      <c r="AX524" s="227"/>
      <c r="AY524" s="227"/>
    </row>
    <row r="525" spans="1:51" s="84" customFormat="1" x14ac:dyDescent="0.15">
      <c r="A525" s="215"/>
      <c r="B525" s="58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  <c r="AR525" s="58"/>
      <c r="AS525" s="58"/>
      <c r="AT525" s="58"/>
      <c r="AW525" s="227"/>
      <c r="AX525" s="227"/>
      <c r="AY525" s="227"/>
    </row>
    <row r="526" spans="1:51" s="84" customFormat="1" x14ac:dyDescent="0.15">
      <c r="A526" s="215"/>
      <c r="B526" s="58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  <c r="AR526" s="58"/>
      <c r="AS526" s="58"/>
      <c r="AT526" s="58"/>
      <c r="AW526" s="227"/>
      <c r="AX526" s="227"/>
      <c r="AY526" s="227"/>
    </row>
    <row r="527" spans="1:51" s="84" customFormat="1" x14ac:dyDescent="0.15">
      <c r="A527" s="215"/>
      <c r="B527" s="58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  <c r="AR527" s="58"/>
      <c r="AS527" s="58"/>
      <c r="AT527" s="58"/>
      <c r="AW527" s="227"/>
      <c r="AX527" s="227"/>
      <c r="AY527" s="227"/>
    </row>
    <row r="528" spans="1:51" s="84" customFormat="1" x14ac:dyDescent="0.15">
      <c r="A528" s="215"/>
      <c r="B528" s="58"/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  <c r="AR528" s="58"/>
      <c r="AS528" s="58"/>
      <c r="AT528" s="58"/>
      <c r="AW528" s="227"/>
      <c r="AX528" s="227"/>
      <c r="AY528" s="227"/>
    </row>
    <row r="529" spans="1:51" s="84" customFormat="1" x14ac:dyDescent="0.15">
      <c r="A529" s="215"/>
      <c r="B529" s="58"/>
      <c r="C529" s="58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  <c r="AR529" s="58"/>
      <c r="AS529" s="58"/>
      <c r="AT529" s="58"/>
      <c r="AW529" s="227"/>
      <c r="AX529" s="227"/>
      <c r="AY529" s="227"/>
    </row>
    <row r="530" spans="1:51" s="84" customFormat="1" x14ac:dyDescent="0.15">
      <c r="A530" s="215"/>
      <c r="B530" s="58"/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  <c r="AR530" s="58"/>
      <c r="AS530" s="58"/>
      <c r="AT530" s="58"/>
      <c r="AW530" s="227"/>
      <c r="AX530" s="227"/>
      <c r="AY530" s="227"/>
    </row>
    <row r="531" spans="1:51" s="84" customFormat="1" x14ac:dyDescent="0.15">
      <c r="A531" s="215"/>
      <c r="B531" s="58"/>
      <c r="C531" s="58"/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  <c r="AR531" s="58"/>
      <c r="AS531" s="58"/>
      <c r="AT531" s="58"/>
      <c r="AW531" s="227"/>
      <c r="AX531" s="227"/>
      <c r="AY531" s="227"/>
    </row>
    <row r="532" spans="1:51" s="84" customFormat="1" x14ac:dyDescent="0.15">
      <c r="A532" s="215"/>
      <c r="B532" s="58"/>
      <c r="C532" s="58"/>
      <c r="D532" s="58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  <c r="AR532" s="58"/>
      <c r="AS532" s="58"/>
      <c r="AT532" s="58"/>
      <c r="AW532" s="227"/>
      <c r="AX532" s="227"/>
      <c r="AY532" s="227"/>
    </row>
    <row r="533" spans="1:51" s="84" customFormat="1" x14ac:dyDescent="0.15">
      <c r="A533" s="215"/>
      <c r="B533" s="58"/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  <c r="AR533" s="58"/>
      <c r="AS533" s="58"/>
      <c r="AT533" s="58"/>
      <c r="AW533" s="227"/>
      <c r="AX533" s="227"/>
      <c r="AY533" s="227"/>
    </row>
    <row r="534" spans="1:51" s="84" customFormat="1" x14ac:dyDescent="0.15">
      <c r="A534" s="215"/>
      <c r="B534" s="58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  <c r="AR534" s="58"/>
      <c r="AS534" s="58"/>
      <c r="AT534" s="58"/>
      <c r="AW534" s="227"/>
      <c r="AX534" s="227"/>
      <c r="AY534" s="227"/>
    </row>
    <row r="535" spans="1:51" s="84" customFormat="1" x14ac:dyDescent="0.15">
      <c r="A535" s="215"/>
      <c r="B535" s="58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  <c r="AR535" s="58"/>
      <c r="AS535" s="58"/>
      <c r="AT535" s="58"/>
      <c r="AW535" s="227"/>
      <c r="AX535" s="227"/>
      <c r="AY535" s="227"/>
    </row>
    <row r="536" spans="1:51" s="84" customFormat="1" x14ac:dyDescent="0.15">
      <c r="A536" s="215"/>
      <c r="B536" s="58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  <c r="AR536" s="58"/>
      <c r="AS536" s="58"/>
      <c r="AT536" s="58"/>
      <c r="AW536" s="227"/>
      <c r="AX536" s="227"/>
      <c r="AY536" s="227"/>
    </row>
    <row r="537" spans="1:51" s="84" customFormat="1" x14ac:dyDescent="0.15">
      <c r="A537" s="215"/>
      <c r="B537" s="58"/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  <c r="AR537" s="58"/>
      <c r="AS537" s="58"/>
      <c r="AT537" s="58"/>
      <c r="AW537" s="227"/>
      <c r="AX537" s="227"/>
      <c r="AY537" s="227"/>
    </row>
    <row r="538" spans="1:51" s="84" customFormat="1" x14ac:dyDescent="0.15">
      <c r="A538" s="215"/>
      <c r="B538" s="58"/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  <c r="AR538" s="58"/>
      <c r="AS538" s="58"/>
      <c r="AT538" s="58"/>
      <c r="AW538" s="227"/>
      <c r="AX538" s="227"/>
      <c r="AY538" s="227"/>
    </row>
    <row r="539" spans="1:51" s="84" customFormat="1" x14ac:dyDescent="0.15">
      <c r="A539" s="215"/>
      <c r="B539" s="58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  <c r="AR539" s="58"/>
      <c r="AS539" s="58"/>
      <c r="AT539" s="58"/>
      <c r="AW539" s="227"/>
      <c r="AX539" s="227"/>
      <c r="AY539" s="227"/>
    </row>
    <row r="540" spans="1:51" s="84" customFormat="1" x14ac:dyDescent="0.15">
      <c r="A540" s="215"/>
      <c r="B540" s="58"/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W540" s="227"/>
      <c r="AX540" s="227"/>
      <c r="AY540" s="227"/>
    </row>
    <row r="541" spans="1:51" s="84" customFormat="1" x14ac:dyDescent="0.15">
      <c r="A541" s="215"/>
      <c r="B541" s="58"/>
      <c r="C541" s="58"/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  <c r="AR541" s="58"/>
      <c r="AS541" s="58"/>
      <c r="AT541" s="58"/>
      <c r="AW541" s="227"/>
      <c r="AX541" s="227"/>
      <c r="AY541" s="227"/>
    </row>
    <row r="542" spans="1:51" s="84" customFormat="1" x14ac:dyDescent="0.15">
      <c r="A542" s="215"/>
      <c r="B542" s="58"/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  <c r="AR542" s="58"/>
      <c r="AS542" s="58"/>
      <c r="AT542" s="58"/>
      <c r="AW542" s="227"/>
      <c r="AX542" s="227"/>
      <c r="AY542" s="227"/>
    </row>
    <row r="543" spans="1:51" s="84" customFormat="1" x14ac:dyDescent="0.15">
      <c r="A543" s="215"/>
      <c r="B543" s="58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  <c r="AR543" s="58"/>
      <c r="AS543" s="58"/>
      <c r="AT543" s="58"/>
      <c r="AW543" s="227"/>
      <c r="AX543" s="227"/>
      <c r="AY543" s="227"/>
    </row>
    <row r="544" spans="1:51" s="84" customFormat="1" x14ac:dyDescent="0.15">
      <c r="A544" s="215"/>
      <c r="B544" s="58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  <c r="AR544" s="58"/>
      <c r="AS544" s="58"/>
      <c r="AT544" s="58"/>
      <c r="AW544" s="227"/>
      <c r="AX544" s="227"/>
      <c r="AY544" s="227"/>
    </row>
    <row r="545" spans="1:51" s="84" customFormat="1" x14ac:dyDescent="0.15">
      <c r="A545" s="215"/>
      <c r="B545" s="58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  <c r="AR545" s="58"/>
      <c r="AS545" s="58"/>
      <c r="AT545" s="58"/>
      <c r="AW545" s="227"/>
      <c r="AX545" s="227"/>
      <c r="AY545" s="227"/>
    </row>
    <row r="546" spans="1:51" s="84" customFormat="1" x14ac:dyDescent="0.15">
      <c r="A546" s="215"/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  <c r="AR546" s="58"/>
      <c r="AS546" s="58"/>
      <c r="AT546" s="58"/>
      <c r="AW546" s="227"/>
      <c r="AX546" s="227"/>
      <c r="AY546" s="227"/>
    </row>
    <row r="547" spans="1:51" s="84" customFormat="1" x14ac:dyDescent="0.15">
      <c r="A547" s="215"/>
      <c r="B547" s="58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  <c r="AR547" s="58"/>
      <c r="AS547" s="58"/>
      <c r="AT547" s="58"/>
      <c r="AW547" s="227"/>
      <c r="AX547" s="227"/>
      <c r="AY547" s="227"/>
    </row>
    <row r="548" spans="1:51" s="84" customFormat="1" x14ac:dyDescent="0.15">
      <c r="A548" s="215"/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  <c r="AR548" s="58"/>
      <c r="AS548" s="58"/>
      <c r="AT548" s="58"/>
      <c r="AW548" s="227"/>
      <c r="AX548" s="227"/>
      <c r="AY548" s="227"/>
    </row>
    <row r="549" spans="1:51" s="84" customFormat="1" x14ac:dyDescent="0.15">
      <c r="A549" s="215"/>
      <c r="B549" s="58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  <c r="AR549" s="58"/>
      <c r="AS549" s="58"/>
      <c r="AT549" s="58"/>
      <c r="AW549" s="227"/>
      <c r="AX549" s="227"/>
      <c r="AY549" s="227"/>
    </row>
    <row r="550" spans="1:51" s="84" customFormat="1" x14ac:dyDescent="0.15">
      <c r="A550" s="215"/>
      <c r="B550" s="58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  <c r="AR550" s="58"/>
      <c r="AS550" s="58"/>
      <c r="AT550" s="58"/>
      <c r="AW550" s="227"/>
      <c r="AX550" s="227"/>
      <c r="AY550" s="227"/>
    </row>
    <row r="551" spans="1:51" s="84" customFormat="1" x14ac:dyDescent="0.15">
      <c r="A551" s="215"/>
      <c r="B551" s="58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  <c r="AR551" s="58"/>
      <c r="AS551" s="58"/>
      <c r="AT551" s="58"/>
      <c r="AW551" s="227"/>
      <c r="AX551" s="227"/>
      <c r="AY551" s="227"/>
    </row>
    <row r="552" spans="1:51" s="84" customFormat="1" x14ac:dyDescent="0.15">
      <c r="A552" s="215"/>
      <c r="B552" s="58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  <c r="AR552" s="58"/>
      <c r="AS552" s="58"/>
      <c r="AT552" s="58"/>
      <c r="AW552" s="227"/>
      <c r="AX552" s="227"/>
      <c r="AY552" s="227"/>
    </row>
    <row r="553" spans="1:51" s="84" customFormat="1" x14ac:dyDescent="0.15">
      <c r="A553" s="215"/>
      <c r="B553" s="58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  <c r="AR553" s="58"/>
      <c r="AS553" s="58"/>
      <c r="AT553" s="58"/>
      <c r="AW553" s="227"/>
      <c r="AX553" s="227"/>
      <c r="AY553" s="227"/>
    </row>
    <row r="554" spans="1:51" s="84" customFormat="1" x14ac:dyDescent="0.15">
      <c r="A554" s="215"/>
      <c r="B554" s="58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  <c r="AR554" s="58"/>
      <c r="AS554" s="58"/>
      <c r="AT554" s="58"/>
      <c r="AW554" s="227"/>
      <c r="AX554" s="227"/>
      <c r="AY554" s="227"/>
    </row>
    <row r="555" spans="1:51" s="84" customFormat="1" x14ac:dyDescent="0.15">
      <c r="A555" s="215"/>
      <c r="B555" s="58"/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  <c r="AR555" s="58"/>
      <c r="AS555" s="58"/>
      <c r="AT555" s="58"/>
      <c r="AW555" s="227"/>
      <c r="AX555" s="227"/>
      <c r="AY555" s="227"/>
    </row>
    <row r="556" spans="1:51" s="84" customFormat="1" x14ac:dyDescent="0.15">
      <c r="A556" s="215"/>
      <c r="B556" s="58"/>
      <c r="C556" s="58"/>
      <c r="D556" s="58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  <c r="AR556" s="58"/>
      <c r="AS556" s="58"/>
      <c r="AT556" s="58"/>
      <c r="AW556" s="227"/>
      <c r="AX556" s="227"/>
      <c r="AY556" s="227"/>
    </row>
    <row r="557" spans="1:51" s="84" customFormat="1" x14ac:dyDescent="0.15">
      <c r="A557" s="215"/>
      <c r="B557" s="58"/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  <c r="AR557" s="58"/>
      <c r="AS557" s="58"/>
      <c r="AT557" s="58"/>
      <c r="AW557" s="227"/>
      <c r="AX557" s="227"/>
      <c r="AY557" s="227"/>
    </row>
    <row r="558" spans="1:51" s="84" customFormat="1" x14ac:dyDescent="0.15">
      <c r="A558" s="215"/>
      <c r="B558" s="58"/>
      <c r="C558" s="58"/>
      <c r="D558" s="58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  <c r="AR558" s="58"/>
      <c r="AS558" s="58"/>
      <c r="AT558" s="58"/>
      <c r="AW558" s="227"/>
      <c r="AX558" s="227"/>
      <c r="AY558" s="227"/>
    </row>
    <row r="559" spans="1:51" s="84" customFormat="1" x14ac:dyDescent="0.15">
      <c r="A559" s="215"/>
      <c r="B559" s="58"/>
      <c r="C559" s="58"/>
      <c r="D559" s="58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  <c r="AR559" s="58"/>
      <c r="AS559" s="58"/>
      <c r="AT559" s="58"/>
      <c r="AW559" s="227"/>
      <c r="AX559" s="227"/>
      <c r="AY559" s="227"/>
    </row>
    <row r="560" spans="1:51" s="84" customFormat="1" x14ac:dyDescent="0.15">
      <c r="A560" s="215"/>
      <c r="B560" s="58"/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  <c r="AR560" s="58"/>
      <c r="AS560" s="58"/>
      <c r="AT560" s="58"/>
      <c r="AW560" s="227"/>
      <c r="AX560" s="227"/>
      <c r="AY560" s="227"/>
    </row>
    <row r="561" spans="1:51" s="84" customFormat="1" x14ac:dyDescent="0.15">
      <c r="A561" s="215"/>
      <c r="B561" s="58"/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  <c r="AR561" s="58"/>
      <c r="AS561" s="58"/>
      <c r="AT561" s="58"/>
      <c r="AW561" s="227"/>
      <c r="AX561" s="227"/>
      <c r="AY561" s="227"/>
    </row>
    <row r="562" spans="1:51" s="84" customFormat="1" x14ac:dyDescent="0.15">
      <c r="A562" s="215"/>
      <c r="B562" s="58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  <c r="AR562" s="58"/>
      <c r="AS562" s="58"/>
      <c r="AT562" s="58"/>
      <c r="AW562" s="227"/>
      <c r="AX562" s="227"/>
      <c r="AY562" s="227"/>
    </row>
    <row r="563" spans="1:51" s="84" customFormat="1" x14ac:dyDescent="0.15">
      <c r="A563" s="215"/>
      <c r="B563" s="58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  <c r="AR563" s="58"/>
      <c r="AS563" s="58"/>
      <c r="AT563" s="58"/>
      <c r="AW563" s="227"/>
      <c r="AX563" s="227"/>
      <c r="AY563" s="227"/>
    </row>
    <row r="564" spans="1:51" s="84" customFormat="1" x14ac:dyDescent="0.15">
      <c r="A564" s="215"/>
      <c r="B564" s="58"/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  <c r="AR564" s="58"/>
      <c r="AS564" s="58"/>
      <c r="AT564" s="58"/>
      <c r="AW564" s="227"/>
      <c r="AX564" s="227"/>
      <c r="AY564" s="227"/>
    </row>
    <row r="565" spans="1:51" s="84" customFormat="1" x14ac:dyDescent="0.15">
      <c r="A565" s="215"/>
      <c r="B565" s="58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  <c r="AR565" s="58"/>
      <c r="AS565" s="58"/>
      <c r="AT565" s="58"/>
      <c r="AW565" s="227"/>
      <c r="AX565" s="227"/>
      <c r="AY565" s="227"/>
    </row>
    <row r="566" spans="1:51" s="84" customFormat="1" x14ac:dyDescent="0.15">
      <c r="A566" s="215"/>
      <c r="B566" s="58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  <c r="AR566" s="58"/>
      <c r="AS566" s="58"/>
      <c r="AT566" s="58"/>
      <c r="AW566" s="227"/>
      <c r="AX566" s="227"/>
      <c r="AY566" s="227"/>
    </row>
    <row r="567" spans="1:51" s="84" customFormat="1" x14ac:dyDescent="0.15">
      <c r="A567" s="215"/>
      <c r="B567" s="58"/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  <c r="AR567" s="58"/>
      <c r="AS567" s="58"/>
      <c r="AT567" s="58"/>
      <c r="AW567" s="227"/>
      <c r="AX567" s="227"/>
      <c r="AY567" s="227"/>
    </row>
    <row r="568" spans="1:51" s="84" customFormat="1" x14ac:dyDescent="0.15">
      <c r="A568" s="215"/>
      <c r="B568" s="58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  <c r="AR568" s="58"/>
      <c r="AS568" s="58"/>
      <c r="AT568" s="58"/>
      <c r="AW568" s="227"/>
      <c r="AX568" s="227"/>
      <c r="AY568" s="227"/>
    </row>
    <row r="569" spans="1:51" s="84" customFormat="1" x14ac:dyDescent="0.15">
      <c r="A569" s="215"/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  <c r="AR569" s="58"/>
      <c r="AS569" s="58"/>
      <c r="AT569" s="58"/>
      <c r="AW569" s="227"/>
      <c r="AX569" s="227"/>
      <c r="AY569" s="227"/>
    </row>
    <row r="570" spans="1:51" s="84" customFormat="1" x14ac:dyDescent="0.15">
      <c r="A570" s="215"/>
      <c r="B570" s="58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  <c r="AR570" s="58"/>
      <c r="AS570" s="58"/>
      <c r="AT570" s="58"/>
      <c r="AW570" s="227"/>
      <c r="AX570" s="227"/>
      <c r="AY570" s="227"/>
    </row>
    <row r="571" spans="1:51" s="84" customFormat="1" x14ac:dyDescent="0.15">
      <c r="A571" s="215"/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  <c r="AR571" s="58"/>
      <c r="AS571" s="58"/>
      <c r="AT571" s="58"/>
      <c r="AW571" s="227"/>
      <c r="AX571" s="227"/>
      <c r="AY571" s="227"/>
    </row>
    <row r="572" spans="1:51" s="84" customFormat="1" x14ac:dyDescent="0.15">
      <c r="A572" s="215"/>
      <c r="B572" s="58"/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  <c r="AR572" s="58"/>
      <c r="AS572" s="58"/>
      <c r="AT572" s="58"/>
      <c r="AW572" s="227"/>
      <c r="AX572" s="227"/>
      <c r="AY572" s="227"/>
    </row>
    <row r="573" spans="1:51" s="84" customFormat="1" x14ac:dyDescent="0.15">
      <c r="A573" s="215"/>
      <c r="B573" s="58"/>
      <c r="C573" s="58"/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  <c r="AR573" s="58"/>
      <c r="AS573" s="58"/>
      <c r="AT573" s="58"/>
      <c r="AW573" s="227"/>
      <c r="AX573" s="227"/>
      <c r="AY573" s="227"/>
    </row>
    <row r="574" spans="1:51" s="84" customFormat="1" x14ac:dyDescent="0.15">
      <c r="A574" s="215"/>
      <c r="B574" s="58"/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  <c r="AR574" s="58"/>
      <c r="AS574" s="58"/>
      <c r="AT574" s="58"/>
      <c r="AW574" s="227"/>
      <c r="AX574" s="227"/>
      <c r="AY574" s="227"/>
    </row>
    <row r="575" spans="1:51" s="84" customFormat="1" x14ac:dyDescent="0.15">
      <c r="A575" s="215"/>
      <c r="B575" s="58"/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  <c r="AR575" s="58"/>
      <c r="AS575" s="58"/>
      <c r="AT575" s="58"/>
      <c r="AW575" s="227"/>
      <c r="AX575" s="227"/>
      <c r="AY575" s="227"/>
    </row>
    <row r="576" spans="1:51" s="84" customFormat="1" x14ac:dyDescent="0.15">
      <c r="A576" s="215"/>
      <c r="B576" s="58"/>
      <c r="C576" s="58"/>
      <c r="D576" s="58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  <c r="AR576" s="58"/>
      <c r="AS576" s="58"/>
      <c r="AT576" s="58"/>
      <c r="AW576" s="227"/>
      <c r="AX576" s="227"/>
      <c r="AY576" s="227"/>
    </row>
    <row r="577" spans="1:51" s="84" customFormat="1" x14ac:dyDescent="0.15">
      <c r="A577" s="215"/>
      <c r="B577" s="58"/>
      <c r="C577" s="58"/>
      <c r="D577" s="58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  <c r="AR577" s="58"/>
      <c r="AS577" s="58"/>
      <c r="AT577" s="58"/>
      <c r="AW577" s="227"/>
      <c r="AX577" s="227"/>
      <c r="AY577" s="227"/>
    </row>
    <row r="578" spans="1:51" s="84" customFormat="1" x14ac:dyDescent="0.15">
      <c r="A578" s="215"/>
      <c r="B578" s="58"/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  <c r="AR578" s="58"/>
      <c r="AS578" s="58"/>
      <c r="AT578" s="58"/>
      <c r="AW578" s="227"/>
      <c r="AX578" s="227"/>
      <c r="AY578" s="227"/>
    </row>
    <row r="579" spans="1:51" s="84" customFormat="1" x14ac:dyDescent="0.15">
      <c r="A579" s="215"/>
      <c r="B579" s="58"/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  <c r="AR579" s="58"/>
      <c r="AS579" s="58"/>
      <c r="AT579" s="58"/>
      <c r="AW579" s="227"/>
      <c r="AX579" s="227"/>
      <c r="AY579" s="227"/>
    </row>
    <row r="580" spans="1:51" s="84" customFormat="1" x14ac:dyDescent="0.15">
      <c r="A580" s="215"/>
      <c r="B580" s="58"/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  <c r="AR580" s="58"/>
      <c r="AS580" s="58"/>
      <c r="AT580" s="58"/>
      <c r="AW580" s="227"/>
      <c r="AX580" s="227"/>
      <c r="AY580" s="227"/>
    </row>
    <row r="581" spans="1:51" s="84" customFormat="1" x14ac:dyDescent="0.15">
      <c r="A581" s="215"/>
      <c r="B581" s="58"/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9"/>
      <c r="O581" s="58"/>
      <c r="P581" s="59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  <c r="AR581" s="58"/>
      <c r="AS581" s="58"/>
      <c r="AT581" s="58"/>
      <c r="AW581" s="227"/>
      <c r="AX581" s="227"/>
      <c r="AY581" s="227"/>
    </row>
    <row r="582" spans="1:51" s="84" customFormat="1" x14ac:dyDescent="0.15">
      <c r="A582" s="215"/>
      <c r="B582" s="58"/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9"/>
      <c r="O582" s="58"/>
      <c r="P582" s="59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  <c r="AR582" s="58"/>
      <c r="AS582" s="58"/>
      <c r="AT582" s="58"/>
      <c r="AW582" s="227"/>
      <c r="AX582" s="227"/>
      <c r="AY582" s="227"/>
    </row>
    <row r="583" spans="1:51" s="84" customFormat="1" x14ac:dyDescent="0.15">
      <c r="A583" s="215"/>
      <c r="B583" s="58"/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9"/>
      <c r="O583" s="58"/>
      <c r="P583" s="59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  <c r="AR583" s="58"/>
      <c r="AS583" s="58"/>
      <c r="AT583" s="58"/>
      <c r="AW583" s="227"/>
      <c r="AX583" s="227"/>
      <c r="AY583" s="227"/>
    </row>
    <row r="584" spans="1:51" s="84" customFormat="1" x14ac:dyDescent="0.15">
      <c r="A584" s="215"/>
      <c r="B584" s="58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9"/>
      <c r="O584" s="58"/>
      <c r="P584" s="59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  <c r="AR584" s="58"/>
      <c r="AS584" s="58"/>
      <c r="AT584" s="58"/>
      <c r="AW584" s="227"/>
      <c r="AX584" s="227"/>
      <c r="AY584" s="227"/>
    </row>
    <row r="585" spans="1:51" s="84" customFormat="1" x14ac:dyDescent="0.15">
      <c r="A585" s="215"/>
      <c r="B585" s="58"/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9"/>
      <c r="O585" s="58"/>
      <c r="P585" s="59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  <c r="AR585" s="58"/>
      <c r="AS585" s="58"/>
      <c r="AT585" s="58"/>
      <c r="AW585" s="227"/>
      <c r="AX585" s="227"/>
      <c r="AY585" s="227"/>
    </row>
    <row r="586" spans="1:51" s="84" customFormat="1" x14ac:dyDescent="0.15">
      <c r="A586" s="215"/>
      <c r="B586" s="58"/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M586" s="58"/>
      <c r="N586" s="59"/>
      <c r="O586" s="58"/>
      <c r="P586" s="59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  <c r="AR586" s="58"/>
      <c r="AS586" s="58"/>
      <c r="AT586" s="58"/>
      <c r="AW586" s="227"/>
      <c r="AX586" s="227"/>
      <c r="AY586" s="227"/>
    </row>
    <row r="587" spans="1:51" s="84" customFormat="1" x14ac:dyDescent="0.15">
      <c r="A587" s="215"/>
      <c r="B587" s="58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9"/>
      <c r="O587" s="58"/>
      <c r="P587" s="59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  <c r="AR587" s="58"/>
      <c r="AS587" s="58"/>
      <c r="AT587" s="58"/>
      <c r="AW587" s="227"/>
      <c r="AX587" s="227"/>
      <c r="AY587" s="227"/>
    </row>
    <row r="588" spans="1:51" s="84" customFormat="1" x14ac:dyDescent="0.15">
      <c r="A588" s="215"/>
      <c r="B588" s="58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9"/>
      <c r="O588" s="58"/>
      <c r="P588" s="59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  <c r="AR588" s="58"/>
      <c r="AS588" s="58"/>
      <c r="AT588" s="58"/>
      <c r="AW588" s="227"/>
      <c r="AX588" s="227"/>
      <c r="AY588" s="227"/>
    </row>
    <row r="589" spans="1:51" s="84" customFormat="1" x14ac:dyDescent="0.15">
      <c r="A589" s="215"/>
      <c r="B589" s="58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9"/>
      <c r="O589" s="58"/>
      <c r="P589" s="59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  <c r="AR589" s="58"/>
      <c r="AS589" s="58"/>
      <c r="AT589" s="58"/>
      <c r="AW589" s="227"/>
      <c r="AX589" s="227"/>
      <c r="AY589" s="227"/>
    </row>
    <row r="590" spans="1:51" s="84" customFormat="1" x14ac:dyDescent="0.15">
      <c r="A590" s="215"/>
      <c r="B590" s="58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9"/>
      <c r="O590" s="58"/>
      <c r="P590" s="59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  <c r="AR590" s="58"/>
      <c r="AS590" s="58"/>
      <c r="AT590" s="58"/>
      <c r="AW590" s="227"/>
      <c r="AX590" s="227"/>
      <c r="AY590" s="227"/>
    </row>
    <row r="591" spans="1:51" s="84" customFormat="1" x14ac:dyDescent="0.15">
      <c r="A591" s="215"/>
      <c r="B591" s="58"/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9"/>
      <c r="O591" s="58"/>
      <c r="P591" s="59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  <c r="AR591" s="58"/>
      <c r="AS591" s="58"/>
      <c r="AT591" s="58"/>
      <c r="AW591" s="227"/>
      <c r="AX591" s="227"/>
      <c r="AY591" s="227"/>
    </row>
    <row r="592" spans="1:51" s="84" customFormat="1" x14ac:dyDescent="0.15">
      <c r="A592" s="215"/>
      <c r="B592" s="58"/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9"/>
      <c r="O592" s="58"/>
      <c r="P592" s="59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  <c r="AR592" s="58"/>
      <c r="AS592" s="58"/>
      <c r="AT592" s="58"/>
      <c r="AW592" s="227"/>
      <c r="AX592" s="227"/>
      <c r="AY592" s="227"/>
    </row>
    <row r="593" spans="1:51" s="84" customFormat="1" x14ac:dyDescent="0.15">
      <c r="A593" s="215"/>
      <c r="B593" s="58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9"/>
      <c r="O593" s="58"/>
      <c r="P593" s="59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  <c r="AR593" s="58"/>
      <c r="AS593" s="58"/>
      <c r="AT593" s="58"/>
      <c r="AW593" s="227"/>
      <c r="AX593" s="227"/>
      <c r="AY593" s="227"/>
    </row>
    <row r="594" spans="1:51" s="84" customFormat="1" x14ac:dyDescent="0.15">
      <c r="A594" s="215"/>
      <c r="B594" s="58"/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8"/>
      <c r="N594" s="59"/>
      <c r="O594" s="58"/>
      <c r="P594" s="59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  <c r="AR594" s="58"/>
      <c r="AS594" s="58"/>
      <c r="AT594" s="58"/>
      <c r="AW594" s="227"/>
      <c r="AX594" s="227"/>
      <c r="AY594" s="227"/>
    </row>
    <row r="595" spans="1:51" s="84" customFormat="1" x14ac:dyDescent="0.15">
      <c r="A595" s="215"/>
      <c r="B595" s="58"/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8"/>
      <c r="N595" s="59"/>
      <c r="O595" s="58"/>
      <c r="P595" s="59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  <c r="AR595" s="58"/>
      <c r="AS595" s="58"/>
      <c r="AT595" s="58"/>
      <c r="AW595" s="227"/>
      <c r="AX595" s="227"/>
      <c r="AY595" s="227"/>
    </row>
    <row r="596" spans="1:51" s="84" customFormat="1" x14ac:dyDescent="0.15">
      <c r="A596" s="215"/>
      <c r="B596" s="58"/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59"/>
      <c r="O596" s="58"/>
      <c r="P596" s="59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  <c r="AR596" s="58"/>
      <c r="AS596" s="58"/>
      <c r="AT596" s="58"/>
      <c r="AW596" s="227"/>
      <c r="AX596" s="227"/>
      <c r="AY596" s="227"/>
    </row>
    <row r="597" spans="1:51" s="84" customFormat="1" x14ac:dyDescent="0.15">
      <c r="A597" s="215"/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9"/>
      <c r="O597" s="58"/>
      <c r="P597" s="59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  <c r="AR597" s="58"/>
      <c r="AS597" s="58"/>
      <c r="AT597" s="58"/>
      <c r="AW597" s="227"/>
      <c r="AX597" s="227"/>
      <c r="AY597" s="227"/>
    </row>
    <row r="598" spans="1:51" s="84" customFormat="1" x14ac:dyDescent="0.15">
      <c r="A598" s="215"/>
      <c r="B598" s="58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9"/>
      <c r="O598" s="58"/>
      <c r="P598" s="59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  <c r="AR598" s="58"/>
      <c r="AS598" s="58"/>
      <c r="AT598" s="58"/>
      <c r="AW598" s="227"/>
      <c r="AX598" s="227"/>
      <c r="AY598" s="227"/>
    </row>
    <row r="599" spans="1:51" s="84" customFormat="1" x14ac:dyDescent="0.15">
      <c r="A599" s="215"/>
      <c r="B599" s="58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9"/>
      <c r="O599" s="58"/>
      <c r="P599" s="59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  <c r="AR599" s="58"/>
      <c r="AS599" s="58"/>
      <c r="AT599" s="58"/>
      <c r="AW599" s="227"/>
      <c r="AX599" s="227"/>
      <c r="AY599" s="227"/>
    </row>
    <row r="600" spans="1:51" s="84" customFormat="1" x14ac:dyDescent="0.15">
      <c r="A600" s="215"/>
      <c r="B600" s="58"/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8"/>
      <c r="N600" s="59"/>
      <c r="O600" s="58"/>
      <c r="P600" s="59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  <c r="AR600" s="58"/>
      <c r="AS600" s="58"/>
      <c r="AT600" s="58"/>
      <c r="AW600" s="227"/>
      <c r="AX600" s="227"/>
      <c r="AY600" s="227"/>
    </row>
    <row r="601" spans="1:51" s="84" customFormat="1" x14ac:dyDescent="0.15">
      <c r="A601" s="215"/>
      <c r="B601" s="58"/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8"/>
      <c r="N601" s="59"/>
      <c r="O601" s="58"/>
      <c r="P601" s="59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  <c r="AR601" s="58"/>
      <c r="AS601" s="58"/>
      <c r="AT601" s="58"/>
      <c r="AW601" s="227"/>
      <c r="AX601" s="227"/>
      <c r="AY601" s="227"/>
    </row>
    <row r="602" spans="1:51" s="84" customFormat="1" x14ac:dyDescent="0.15">
      <c r="A602" s="215"/>
      <c r="B602" s="58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9"/>
      <c r="O602" s="58"/>
      <c r="P602" s="59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  <c r="AR602" s="58"/>
      <c r="AS602" s="58"/>
      <c r="AT602" s="58"/>
      <c r="AW602" s="227"/>
      <c r="AX602" s="227"/>
      <c r="AY602" s="227"/>
    </row>
    <row r="603" spans="1:51" s="84" customFormat="1" x14ac:dyDescent="0.15">
      <c r="A603" s="215"/>
      <c r="B603" s="58"/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8"/>
      <c r="N603" s="59"/>
      <c r="O603" s="58"/>
      <c r="P603" s="59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  <c r="AR603" s="58"/>
      <c r="AS603" s="58"/>
      <c r="AT603" s="58"/>
      <c r="AW603" s="227"/>
      <c r="AX603" s="227"/>
      <c r="AY603" s="227"/>
    </row>
    <row r="604" spans="1:51" s="84" customFormat="1" x14ac:dyDescent="0.15">
      <c r="A604" s="215"/>
      <c r="B604" s="58"/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8"/>
      <c r="N604" s="59"/>
      <c r="O604" s="58"/>
      <c r="P604" s="59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  <c r="AR604" s="58"/>
      <c r="AS604" s="58"/>
      <c r="AT604" s="58"/>
      <c r="AW604" s="227"/>
      <c r="AX604" s="227"/>
      <c r="AY604" s="227"/>
    </row>
    <row r="605" spans="1:51" s="84" customFormat="1" x14ac:dyDescent="0.15">
      <c r="A605" s="215"/>
      <c r="B605" s="58"/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M605" s="58"/>
      <c r="N605" s="59"/>
      <c r="O605" s="58"/>
      <c r="P605" s="59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  <c r="AR605" s="58"/>
      <c r="AS605" s="58"/>
      <c r="AT605" s="58"/>
      <c r="AW605" s="227"/>
      <c r="AX605" s="227"/>
      <c r="AY605" s="227"/>
    </row>
    <row r="606" spans="1:51" s="84" customFormat="1" x14ac:dyDescent="0.15">
      <c r="A606" s="215"/>
      <c r="B606" s="58"/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9"/>
      <c r="O606" s="58"/>
      <c r="P606" s="59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  <c r="AR606" s="58"/>
      <c r="AS606" s="58"/>
      <c r="AT606" s="58"/>
      <c r="AW606" s="227"/>
      <c r="AX606" s="227"/>
      <c r="AY606" s="227"/>
    </row>
    <row r="607" spans="1:51" s="84" customFormat="1" x14ac:dyDescent="0.15">
      <c r="A607" s="215"/>
      <c r="B607" s="58"/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9"/>
      <c r="O607" s="58"/>
      <c r="P607" s="59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  <c r="AR607" s="58"/>
      <c r="AS607" s="58"/>
      <c r="AT607" s="58"/>
      <c r="AW607" s="227"/>
      <c r="AX607" s="227"/>
      <c r="AY607" s="227"/>
    </row>
    <row r="608" spans="1:51" s="84" customFormat="1" x14ac:dyDescent="0.15">
      <c r="A608" s="215"/>
      <c r="B608" s="58"/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9"/>
      <c r="O608" s="58"/>
      <c r="P608" s="59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  <c r="AR608" s="58"/>
      <c r="AS608" s="58"/>
      <c r="AT608" s="58"/>
      <c r="AW608" s="227"/>
      <c r="AX608" s="227"/>
      <c r="AY608" s="227"/>
    </row>
    <row r="609" spans="1:51" s="84" customFormat="1" x14ac:dyDescent="0.15">
      <c r="A609" s="215"/>
      <c r="B609" s="58"/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9"/>
      <c r="O609" s="58"/>
      <c r="P609" s="59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  <c r="AR609" s="58"/>
      <c r="AS609" s="58"/>
      <c r="AT609" s="58"/>
      <c r="AW609" s="227"/>
      <c r="AX609" s="227"/>
      <c r="AY609" s="227"/>
    </row>
    <row r="610" spans="1:51" s="84" customFormat="1" x14ac:dyDescent="0.15">
      <c r="A610" s="215"/>
      <c r="B610" s="58"/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9"/>
      <c r="O610" s="58"/>
      <c r="P610" s="59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  <c r="AR610" s="58"/>
      <c r="AS610" s="58"/>
      <c r="AT610" s="58"/>
      <c r="AW610" s="227"/>
      <c r="AX610" s="227"/>
      <c r="AY610" s="227"/>
    </row>
    <row r="611" spans="1:51" s="84" customFormat="1" x14ac:dyDescent="0.15">
      <c r="A611" s="215"/>
      <c r="B611" s="58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9"/>
      <c r="O611" s="58"/>
      <c r="P611" s="59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  <c r="AR611" s="58"/>
      <c r="AS611" s="58"/>
      <c r="AT611" s="58"/>
      <c r="AW611" s="227"/>
      <c r="AX611" s="227"/>
      <c r="AY611" s="227"/>
    </row>
    <row r="612" spans="1:51" s="84" customFormat="1" x14ac:dyDescent="0.15">
      <c r="A612" s="215"/>
      <c r="B612" s="58"/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M612" s="58"/>
      <c r="N612" s="59"/>
      <c r="O612" s="58"/>
      <c r="P612" s="59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  <c r="AR612" s="58"/>
      <c r="AS612" s="58"/>
      <c r="AT612" s="58"/>
      <c r="AW612" s="227"/>
      <c r="AX612" s="227"/>
      <c r="AY612" s="227"/>
    </row>
    <row r="613" spans="1:51" s="84" customFormat="1" x14ac:dyDescent="0.15">
      <c r="A613" s="215"/>
      <c r="B613" s="58"/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M613" s="58"/>
      <c r="N613" s="59"/>
      <c r="O613" s="58"/>
      <c r="P613" s="59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  <c r="AR613" s="58"/>
      <c r="AS613" s="58"/>
      <c r="AT613" s="58"/>
      <c r="AW613" s="227"/>
      <c r="AX613" s="227"/>
      <c r="AY613" s="227"/>
    </row>
    <row r="614" spans="1:51" s="84" customFormat="1" x14ac:dyDescent="0.15">
      <c r="A614" s="215"/>
      <c r="B614" s="58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9"/>
      <c r="O614" s="58"/>
      <c r="P614" s="59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  <c r="AR614" s="58"/>
      <c r="AS614" s="58"/>
      <c r="AT614" s="58"/>
      <c r="AW614" s="227"/>
      <c r="AX614" s="227"/>
      <c r="AY614" s="227"/>
    </row>
    <row r="615" spans="1:51" s="84" customFormat="1" x14ac:dyDescent="0.15">
      <c r="A615" s="215"/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9"/>
      <c r="O615" s="58"/>
      <c r="P615" s="59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  <c r="AR615" s="58"/>
      <c r="AS615" s="58"/>
      <c r="AT615" s="58"/>
      <c r="AW615" s="227"/>
      <c r="AX615" s="227"/>
      <c r="AY615" s="227"/>
    </row>
    <row r="616" spans="1:51" s="84" customFormat="1" x14ac:dyDescent="0.15">
      <c r="A616" s="215"/>
      <c r="B616" s="58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9"/>
      <c r="O616" s="58"/>
      <c r="P616" s="59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  <c r="AR616" s="58"/>
      <c r="AS616" s="58"/>
      <c r="AT616" s="58"/>
      <c r="AW616" s="227"/>
      <c r="AX616" s="227"/>
      <c r="AY616" s="227"/>
    </row>
    <row r="617" spans="1:51" s="84" customFormat="1" x14ac:dyDescent="0.15">
      <c r="A617" s="215"/>
      <c r="B617" s="58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9"/>
      <c r="O617" s="58"/>
      <c r="P617" s="59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  <c r="AR617" s="58"/>
      <c r="AS617" s="58"/>
      <c r="AT617" s="58"/>
      <c r="AW617" s="227"/>
      <c r="AX617" s="227"/>
      <c r="AY617" s="227"/>
    </row>
    <row r="618" spans="1:51" s="84" customFormat="1" x14ac:dyDescent="0.15">
      <c r="A618" s="215"/>
      <c r="B618" s="58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8"/>
      <c r="N618" s="59"/>
      <c r="O618" s="58"/>
      <c r="P618" s="59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  <c r="AR618" s="58"/>
      <c r="AS618" s="58"/>
      <c r="AT618" s="58"/>
      <c r="AW618" s="227"/>
      <c r="AX618" s="227"/>
      <c r="AY618" s="227"/>
    </row>
    <row r="619" spans="1:51" s="84" customFormat="1" x14ac:dyDescent="0.15">
      <c r="A619" s="215"/>
      <c r="B619" s="58"/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9"/>
      <c r="O619" s="58"/>
      <c r="P619" s="59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  <c r="AR619" s="58"/>
      <c r="AS619" s="58"/>
      <c r="AT619" s="58"/>
      <c r="AW619" s="227"/>
      <c r="AX619" s="227"/>
      <c r="AY619" s="227"/>
    </row>
    <row r="620" spans="1:51" s="84" customFormat="1" x14ac:dyDescent="0.15">
      <c r="A620" s="215"/>
      <c r="B620" s="58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9"/>
      <c r="O620" s="58"/>
      <c r="P620" s="59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  <c r="AR620" s="58"/>
      <c r="AS620" s="58"/>
      <c r="AT620" s="58"/>
      <c r="AW620" s="227"/>
      <c r="AX620" s="227"/>
      <c r="AY620" s="227"/>
    </row>
    <row r="621" spans="1:51" s="84" customFormat="1" x14ac:dyDescent="0.15">
      <c r="A621" s="215"/>
      <c r="B621" s="58"/>
      <c r="C621" s="58"/>
      <c r="D621" s="58"/>
      <c r="E621" s="58"/>
      <c r="F621" s="58"/>
      <c r="G621" s="58"/>
      <c r="H621" s="58"/>
      <c r="I621" s="58"/>
      <c r="J621" s="58"/>
      <c r="K621" s="58"/>
      <c r="L621" s="58"/>
      <c r="M621" s="58"/>
      <c r="N621" s="59"/>
      <c r="O621" s="58"/>
      <c r="P621" s="59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  <c r="AR621" s="58"/>
      <c r="AS621" s="58"/>
      <c r="AT621" s="58"/>
      <c r="AW621" s="227"/>
      <c r="AX621" s="227"/>
      <c r="AY621" s="227"/>
    </row>
    <row r="622" spans="1:51" s="84" customFormat="1" x14ac:dyDescent="0.15">
      <c r="A622" s="215"/>
      <c r="B622" s="58"/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M622" s="58"/>
      <c r="N622" s="59"/>
      <c r="O622" s="58"/>
      <c r="P622" s="59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  <c r="AR622" s="58"/>
      <c r="AS622" s="58"/>
      <c r="AT622" s="58"/>
      <c r="AW622" s="227"/>
      <c r="AX622" s="227"/>
      <c r="AY622" s="227"/>
    </row>
    <row r="623" spans="1:51" s="84" customFormat="1" x14ac:dyDescent="0.15">
      <c r="A623" s="215"/>
      <c r="B623" s="58"/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9"/>
      <c r="O623" s="58"/>
      <c r="P623" s="59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  <c r="AR623" s="58"/>
      <c r="AS623" s="58"/>
      <c r="AT623" s="58"/>
      <c r="AW623" s="227"/>
      <c r="AX623" s="227"/>
      <c r="AY623" s="227"/>
    </row>
    <row r="624" spans="1:51" s="84" customFormat="1" x14ac:dyDescent="0.15">
      <c r="A624" s="215"/>
      <c r="B624" s="58"/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9"/>
      <c r="O624" s="58"/>
      <c r="P624" s="59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  <c r="AR624" s="58"/>
      <c r="AS624" s="58"/>
      <c r="AT624" s="58"/>
      <c r="AW624" s="227"/>
      <c r="AX624" s="227"/>
      <c r="AY624" s="227"/>
    </row>
    <row r="625" spans="1:51" s="84" customFormat="1" x14ac:dyDescent="0.15">
      <c r="A625" s="215"/>
      <c r="B625" s="58"/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9"/>
      <c r="O625" s="58"/>
      <c r="P625" s="59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  <c r="AR625" s="58"/>
      <c r="AS625" s="58"/>
      <c r="AT625" s="58"/>
      <c r="AW625" s="227"/>
      <c r="AX625" s="227"/>
      <c r="AY625" s="227"/>
    </row>
    <row r="626" spans="1:51" s="84" customFormat="1" x14ac:dyDescent="0.15">
      <c r="A626" s="215"/>
      <c r="B626" s="58"/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9"/>
      <c r="O626" s="58"/>
      <c r="P626" s="59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  <c r="AR626" s="58"/>
      <c r="AS626" s="58"/>
      <c r="AT626" s="58"/>
      <c r="AW626" s="227"/>
      <c r="AX626" s="227"/>
      <c r="AY626" s="227"/>
    </row>
    <row r="627" spans="1:51" s="84" customFormat="1" x14ac:dyDescent="0.15">
      <c r="A627" s="215"/>
      <c r="B627" s="58"/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9"/>
      <c r="O627" s="58"/>
      <c r="P627" s="59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  <c r="AR627" s="58"/>
      <c r="AS627" s="58"/>
      <c r="AT627" s="58"/>
      <c r="AW627" s="227"/>
      <c r="AX627" s="227"/>
      <c r="AY627" s="227"/>
    </row>
    <row r="628" spans="1:51" s="84" customFormat="1" x14ac:dyDescent="0.15">
      <c r="A628" s="215"/>
      <c r="B628" s="58"/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9"/>
      <c r="O628" s="58"/>
      <c r="P628" s="59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  <c r="AR628" s="58"/>
      <c r="AS628" s="58"/>
      <c r="AT628" s="58"/>
      <c r="AW628" s="227"/>
      <c r="AX628" s="227"/>
      <c r="AY628" s="227"/>
    </row>
    <row r="629" spans="1:51" s="84" customFormat="1" x14ac:dyDescent="0.15">
      <c r="A629" s="215"/>
      <c r="B629" s="58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9"/>
      <c r="O629" s="58"/>
      <c r="P629" s="59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  <c r="AR629" s="58"/>
      <c r="AS629" s="58"/>
      <c r="AT629" s="58"/>
      <c r="AW629" s="227"/>
      <c r="AX629" s="227"/>
      <c r="AY629" s="227"/>
    </row>
    <row r="630" spans="1:51" s="84" customFormat="1" x14ac:dyDescent="0.15">
      <c r="A630" s="215"/>
      <c r="B630" s="58"/>
      <c r="C630" s="58"/>
      <c r="D630" s="58"/>
      <c r="E630" s="58"/>
      <c r="F630" s="58"/>
      <c r="G630" s="58"/>
      <c r="H630" s="58"/>
      <c r="I630" s="58"/>
      <c r="J630" s="58"/>
      <c r="K630" s="58"/>
      <c r="L630" s="58"/>
      <c r="M630" s="58"/>
      <c r="N630" s="59"/>
      <c r="O630" s="58"/>
      <c r="P630" s="59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  <c r="AR630" s="58"/>
      <c r="AS630" s="58"/>
      <c r="AT630" s="58"/>
      <c r="AW630" s="227"/>
      <c r="AX630" s="227"/>
      <c r="AY630" s="227"/>
    </row>
    <row r="631" spans="1:51" s="84" customFormat="1" x14ac:dyDescent="0.15">
      <c r="A631" s="215"/>
      <c r="B631" s="58"/>
      <c r="C631" s="58"/>
      <c r="D631" s="58"/>
      <c r="E631" s="58"/>
      <c r="F631" s="58"/>
      <c r="G631" s="58"/>
      <c r="H631" s="58"/>
      <c r="I631" s="58"/>
      <c r="J631" s="58"/>
      <c r="K631" s="58"/>
      <c r="L631" s="58"/>
      <c r="M631" s="58"/>
      <c r="N631" s="59"/>
      <c r="O631" s="58"/>
      <c r="P631" s="59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  <c r="AR631" s="58"/>
      <c r="AS631" s="58"/>
      <c r="AT631" s="58"/>
      <c r="AW631" s="227"/>
      <c r="AX631" s="227"/>
      <c r="AY631" s="227"/>
    </row>
    <row r="632" spans="1:51" s="84" customFormat="1" x14ac:dyDescent="0.15">
      <c r="A632" s="215"/>
      <c r="B632" s="58"/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9"/>
      <c r="O632" s="58"/>
      <c r="P632" s="59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  <c r="AR632" s="58"/>
      <c r="AS632" s="58"/>
      <c r="AT632" s="58"/>
      <c r="AW632" s="227"/>
      <c r="AX632" s="227"/>
      <c r="AY632" s="227"/>
    </row>
    <row r="633" spans="1:51" s="84" customFormat="1" x14ac:dyDescent="0.15">
      <c r="A633" s="215"/>
      <c r="B633" s="58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9"/>
      <c r="O633" s="58"/>
      <c r="P633" s="59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  <c r="AR633" s="58"/>
      <c r="AS633" s="58"/>
      <c r="AT633" s="58"/>
      <c r="AW633" s="227"/>
      <c r="AX633" s="227"/>
      <c r="AY633" s="227"/>
    </row>
    <row r="634" spans="1:51" s="84" customFormat="1" x14ac:dyDescent="0.15">
      <c r="A634" s="215"/>
      <c r="B634" s="58"/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9"/>
      <c r="O634" s="58"/>
      <c r="P634" s="59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  <c r="AR634" s="58"/>
      <c r="AS634" s="58"/>
      <c r="AT634" s="58"/>
      <c r="AW634" s="227"/>
      <c r="AX634" s="227"/>
      <c r="AY634" s="227"/>
    </row>
    <row r="635" spans="1:51" s="84" customFormat="1" x14ac:dyDescent="0.15">
      <c r="A635" s="215"/>
      <c r="B635" s="58"/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M635" s="58"/>
      <c r="N635" s="59"/>
      <c r="O635" s="58"/>
      <c r="P635" s="59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  <c r="AR635" s="58"/>
      <c r="AS635" s="58"/>
      <c r="AT635" s="58"/>
      <c r="AW635" s="227"/>
      <c r="AX635" s="227"/>
      <c r="AY635" s="227"/>
    </row>
    <row r="636" spans="1:51" s="84" customFormat="1" x14ac:dyDescent="0.15">
      <c r="A636" s="215"/>
      <c r="B636" s="58"/>
      <c r="C636" s="58"/>
      <c r="D636" s="58"/>
      <c r="E636" s="58"/>
      <c r="F636" s="58"/>
      <c r="G636" s="58"/>
      <c r="H636" s="58"/>
      <c r="I636" s="58"/>
      <c r="J636" s="58"/>
      <c r="K636" s="58"/>
      <c r="L636" s="58"/>
      <c r="M636" s="58"/>
      <c r="N636" s="59"/>
      <c r="O636" s="58"/>
      <c r="P636" s="59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  <c r="AR636" s="58"/>
      <c r="AS636" s="58"/>
      <c r="AT636" s="58"/>
      <c r="AW636" s="227"/>
      <c r="AX636" s="227"/>
      <c r="AY636" s="227"/>
    </row>
    <row r="637" spans="1:51" s="84" customFormat="1" x14ac:dyDescent="0.15">
      <c r="A637" s="215"/>
      <c r="B637" s="58"/>
      <c r="C637" s="58"/>
      <c r="D637" s="58"/>
      <c r="E637" s="58"/>
      <c r="F637" s="58"/>
      <c r="G637" s="58"/>
      <c r="H637" s="58"/>
      <c r="I637" s="58"/>
      <c r="J637" s="58"/>
      <c r="K637" s="58"/>
      <c r="L637" s="58"/>
      <c r="M637" s="58"/>
      <c r="N637" s="59"/>
      <c r="O637" s="58"/>
      <c r="P637" s="59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  <c r="AR637" s="58"/>
      <c r="AS637" s="58"/>
      <c r="AT637" s="58"/>
      <c r="AW637" s="227"/>
      <c r="AX637" s="227"/>
      <c r="AY637" s="227"/>
    </row>
    <row r="638" spans="1:51" s="84" customFormat="1" x14ac:dyDescent="0.15">
      <c r="A638" s="215"/>
      <c r="B638" s="58"/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9"/>
      <c r="O638" s="58"/>
      <c r="P638" s="59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  <c r="AR638" s="58"/>
      <c r="AS638" s="58"/>
      <c r="AT638" s="58"/>
      <c r="AW638" s="227"/>
      <c r="AX638" s="227"/>
      <c r="AY638" s="227"/>
    </row>
    <row r="639" spans="1:51" s="84" customFormat="1" x14ac:dyDescent="0.15">
      <c r="A639" s="215"/>
      <c r="B639" s="58"/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59"/>
      <c r="O639" s="58"/>
      <c r="P639" s="59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  <c r="AR639" s="58"/>
      <c r="AS639" s="58"/>
      <c r="AT639" s="58"/>
      <c r="AW639" s="227"/>
      <c r="AX639" s="227"/>
      <c r="AY639" s="227"/>
    </row>
    <row r="640" spans="1:51" s="84" customFormat="1" x14ac:dyDescent="0.15">
      <c r="A640" s="215"/>
      <c r="B640" s="58"/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M640" s="58"/>
      <c r="N640" s="59"/>
      <c r="O640" s="58"/>
      <c r="P640" s="59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  <c r="AR640" s="58"/>
      <c r="AS640" s="58"/>
      <c r="AT640" s="58"/>
      <c r="AW640" s="227"/>
      <c r="AX640" s="227"/>
      <c r="AY640" s="227"/>
    </row>
    <row r="641" spans="1:51" s="84" customFormat="1" x14ac:dyDescent="0.15">
      <c r="A641" s="215"/>
      <c r="B641" s="58"/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  <c r="N641" s="59"/>
      <c r="O641" s="58"/>
      <c r="P641" s="59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  <c r="AR641" s="58"/>
      <c r="AS641" s="58"/>
      <c r="AT641" s="58"/>
      <c r="AW641" s="227"/>
      <c r="AX641" s="227"/>
      <c r="AY641" s="227"/>
    </row>
    <row r="642" spans="1:51" s="84" customFormat="1" x14ac:dyDescent="0.15">
      <c r="A642" s="215"/>
      <c r="B642" s="58"/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9"/>
      <c r="O642" s="58"/>
      <c r="P642" s="59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  <c r="AR642" s="58"/>
      <c r="AS642" s="58"/>
      <c r="AT642" s="58"/>
      <c r="AW642" s="227"/>
      <c r="AX642" s="227"/>
      <c r="AY642" s="227"/>
    </row>
    <row r="643" spans="1:51" s="84" customFormat="1" x14ac:dyDescent="0.15">
      <c r="A643" s="215"/>
      <c r="B643" s="58"/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9"/>
      <c r="O643" s="58"/>
      <c r="P643" s="59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  <c r="AR643" s="58"/>
      <c r="AS643" s="58"/>
      <c r="AT643" s="58"/>
      <c r="AW643" s="227"/>
      <c r="AX643" s="227"/>
      <c r="AY643" s="227"/>
    </row>
    <row r="644" spans="1:51" s="84" customFormat="1" x14ac:dyDescent="0.15">
      <c r="A644" s="215"/>
      <c r="B644" s="58"/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9"/>
      <c r="O644" s="58"/>
      <c r="P644" s="59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  <c r="AR644" s="58"/>
      <c r="AS644" s="58"/>
      <c r="AT644" s="58"/>
      <c r="AW644" s="227"/>
      <c r="AX644" s="227"/>
      <c r="AY644" s="227"/>
    </row>
    <row r="645" spans="1:51" s="84" customFormat="1" x14ac:dyDescent="0.15">
      <c r="A645" s="215"/>
      <c r="B645" s="58"/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M645" s="58"/>
      <c r="N645" s="59"/>
      <c r="O645" s="58"/>
      <c r="P645" s="59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  <c r="AR645" s="58"/>
      <c r="AS645" s="58"/>
      <c r="AT645" s="58"/>
      <c r="AW645" s="227"/>
      <c r="AX645" s="227"/>
      <c r="AY645" s="227"/>
    </row>
    <row r="646" spans="1:51" s="84" customFormat="1" x14ac:dyDescent="0.15">
      <c r="A646" s="215"/>
      <c r="B646" s="58"/>
      <c r="C646" s="58"/>
      <c r="D646" s="58"/>
      <c r="E646" s="58"/>
      <c r="F646" s="58"/>
      <c r="G646" s="58"/>
      <c r="H646" s="58"/>
      <c r="I646" s="58"/>
      <c r="J646" s="58"/>
      <c r="K646" s="58"/>
      <c r="L646" s="58"/>
      <c r="M646" s="58"/>
      <c r="N646" s="59"/>
      <c r="O646" s="58"/>
      <c r="P646" s="59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  <c r="AR646" s="58"/>
      <c r="AS646" s="58"/>
      <c r="AT646" s="58"/>
      <c r="AW646" s="227"/>
      <c r="AX646" s="227"/>
      <c r="AY646" s="227"/>
    </row>
    <row r="647" spans="1:51" s="84" customFormat="1" x14ac:dyDescent="0.15">
      <c r="A647" s="215"/>
      <c r="B647" s="58"/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9"/>
      <c r="O647" s="58"/>
      <c r="P647" s="59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  <c r="AR647" s="58"/>
      <c r="AS647" s="58"/>
      <c r="AT647" s="58"/>
      <c r="AW647" s="227"/>
      <c r="AX647" s="227"/>
      <c r="AY647" s="227"/>
    </row>
    <row r="648" spans="1:51" s="84" customFormat="1" x14ac:dyDescent="0.15">
      <c r="A648" s="215"/>
      <c r="B648" s="58"/>
      <c r="C648" s="58"/>
      <c r="D648" s="58"/>
      <c r="E648" s="58"/>
      <c r="F648" s="58"/>
      <c r="G648" s="58"/>
      <c r="H648" s="58"/>
      <c r="I648" s="58"/>
      <c r="J648" s="58"/>
      <c r="K648" s="58"/>
      <c r="L648" s="58"/>
      <c r="M648" s="58"/>
      <c r="N648" s="59"/>
      <c r="O648" s="58"/>
      <c r="P648" s="59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  <c r="AR648" s="58"/>
      <c r="AS648" s="58"/>
      <c r="AT648" s="58"/>
      <c r="AW648" s="227"/>
      <c r="AX648" s="227"/>
      <c r="AY648" s="227"/>
    </row>
    <row r="649" spans="1:51" s="84" customFormat="1" x14ac:dyDescent="0.15">
      <c r="A649" s="215"/>
      <c r="B649" s="58"/>
      <c r="C649" s="58"/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59"/>
      <c r="O649" s="58"/>
      <c r="P649" s="59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  <c r="AR649" s="58"/>
      <c r="AS649" s="58"/>
      <c r="AT649" s="58"/>
      <c r="AW649" s="227"/>
      <c r="AX649" s="227"/>
      <c r="AY649" s="227"/>
    </row>
    <row r="650" spans="1:51" s="84" customFormat="1" x14ac:dyDescent="0.15">
      <c r="A650" s="215"/>
      <c r="B650" s="58"/>
      <c r="C650" s="58"/>
      <c r="D650" s="58"/>
      <c r="E650" s="58"/>
      <c r="F650" s="58"/>
      <c r="G650" s="58"/>
      <c r="H650" s="58"/>
      <c r="I650" s="58"/>
      <c r="J650" s="58"/>
      <c r="K650" s="58"/>
      <c r="L650" s="58"/>
      <c r="M650" s="58"/>
      <c r="N650" s="59"/>
      <c r="O650" s="58"/>
      <c r="P650" s="59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  <c r="AR650" s="58"/>
      <c r="AS650" s="58"/>
      <c r="AT650" s="58"/>
      <c r="AW650" s="227"/>
      <c r="AX650" s="227"/>
      <c r="AY650" s="227"/>
    </row>
    <row r="651" spans="1:51" s="84" customFormat="1" x14ac:dyDescent="0.15">
      <c r="A651" s="215"/>
      <c r="B651" s="58"/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9"/>
      <c r="O651" s="58"/>
      <c r="P651" s="59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  <c r="AR651" s="58"/>
      <c r="AS651" s="58"/>
      <c r="AT651" s="58"/>
      <c r="AW651" s="227"/>
      <c r="AX651" s="227"/>
      <c r="AY651" s="227"/>
    </row>
    <row r="652" spans="1:51" s="84" customFormat="1" x14ac:dyDescent="0.15">
      <c r="A652" s="215"/>
      <c r="B652" s="58"/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9"/>
      <c r="O652" s="58"/>
      <c r="P652" s="59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  <c r="AR652" s="58"/>
      <c r="AS652" s="58"/>
      <c r="AT652" s="58"/>
      <c r="AW652" s="227"/>
      <c r="AX652" s="227"/>
      <c r="AY652" s="227"/>
    </row>
    <row r="653" spans="1:51" s="84" customFormat="1" x14ac:dyDescent="0.15">
      <c r="A653" s="215"/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9"/>
      <c r="O653" s="58"/>
      <c r="P653" s="59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  <c r="AR653" s="58"/>
      <c r="AS653" s="58"/>
      <c r="AT653" s="58"/>
      <c r="AW653" s="227"/>
      <c r="AX653" s="227"/>
      <c r="AY653" s="227"/>
    </row>
    <row r="654" spans="1:51" s="84" customFormat="1" x14ac:dyDescent="0.15">
      <c r="A654" s="215"/>
      <c r="B654" s="58"/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9"/>
      <c r="O654" s="58"/>
      <c r="P654" s="59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  <c r="AR654" s="58"/>
      <c r="AS654" s="58"/>
      <c r="AT654" s="58"/>
      <c r="AW654" s="227"/>
      <c r="AX654" s="227"/>
      <c r="AY654" s="227"/>
    </row>
    <row r="655" spans="1:51" s="84" customFormat="1" x14ac:dyDescent="0.15">
      <c r="A655" s="215"/>
      <c r="B655" s="58"/>
      <c r="C655" s="58"/>
      <c r="D655" s="58"/>
      <c r="E655" s="58"/>
      <c r="F655" s="58"/>
      <c r="G655" s="58"/>
      <c r="H655" s="58"/>
      <c r="I655" s="58"/>
      <c r="J655" s="58"/>
      <c r="K655" s="58"/>
      <c r="L655" s="58"/>
      <c r="M655" s="58"/>
      <c r="N655" s="59"/>
      <c r="O655" s="58"/>
      <c r="P655" s="59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  <c r="AR655" s="58"/>
      <c r="AS655" s="58"/>
      <c r="AT655" s="58"/>
      <c r="AW655" s="227"/>
      <c r="AX655" s="227"/>
      <c r="AY655" s="227"/>
    </row>
    <row r="656" spans="1:51" s="84" customFormat="1" x14ac:dyDescent="0.15">
      <c r="A656" s="215"/>
      <c r="B656" s="58"/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9"/>
      <c r="O656" s="58"/>
      <c r="P656" s="59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  <c r="AR656" s="58"/>
      <c r="AS656" s="58"/>
      <c r="AT656" s="58"/>
      <c r="AW656" s="227"/>
      <c r="AX656" s="227"/>
      <c r="AY656" s="227"/>
    </row>
    <row r="657" spans="1:51" s="84" customFormat="1" x14ac:dyDescent="0.15">
      <c r="A657" s="215"/>
      <c r="B657" s="58"/>
      <c r="C657" s="58"/>
      <c r="D657" s="58"/>
      <c r="E657" s="58"/>
      <c r="F657" s="58"/>
      <c r="G657" s="58"/>
      <c r="H657" s="58"/>
      <c r="I657" s="58"/>
      <c r="J657" s="58"/>
      <c r="K657" s="58"/>
      <c r="L657" s="58"/>
      <c r="M657" s="58"/>
      <c r="N657" s="59"/>
      <c r="O657" s="58"/>
      <c r="P657" s="59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  <c r="AR657" s="58"/>
      <c r="AS657" s="58"/>
      <c r="AT657" s="58"/>
      <c r="AW657" s="227"/>
      <c r="AX657" s="227"/>
      <c r="AY657" s="227"/>
    </row>
    <row r="658" spans="1:51" s="84" customFormat="1" x14ac:dyDescent="0.15">
      <c r="A658" s="215"/>
      <c r="B658" s="58"/>
      <c r="C658" s="58"/>
      <c r="D658" s="58"/>
      <c r="E658" s="58"/>
      <c r="F658" s="58"/>
      <c r="G658" s="58"/>
      <c r="H658" s="58"/>
      <c r="I658" s="58"/>
      <c r="J658" s="58"/>
      <c r="K658" s="58"/>
      <c r="L658" s="58"/>
      <c r="M658" s="58"/>
      <c r="N658" s="59"/>
      <c r="O658" s="58"/>
      <c r="P658" s="59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  <c r="AR658" s="58"/>
      <c r="AS658" s="58"/>
      <c r="AT658" s="58"/>
      <c r="AW658" s="227"/>
      <c r="AX658" s="227"/>
      <c r="AY658" s="227"/>
    </row>
    <row r="659" spans="1:51" s="84" customFormat="1" x14ac:dyDescent="0.15">
      <c r="A659" s="215"/>
      <c r="B659" s="58"/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M659" s="58"/>
      <c r="N659" s="59"/>
      <c r="O659" s="58"/>
      <c r="P659" s="59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  <c r="AR659" s="58"/>
      <c r="AS659" s="58"/>
      <c r="AT659" s="58"/>
      <c r="AW659" s="227"/>
      <c r="AX659" s="227"/>
      <c r="AY659" s="227"/>
    </row>
    <row r="660" spans="1:51" s="84" customFormat="1" x14ac:dyDescent="0.15">
      <c r="A660" s="215"/>
      <c r="B660" s="58"/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M660" s="58"/>
      <c r="N660" s="59"/>
      <c r="O660" s="58"/>
      <c r="P660" s="59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  <c r="AR660" s="58"/>
      <c r="AS660" s="58"/>
      <c r="AT660" s="58"/>
      <c r="AW660" s="227"/>
      <c r="AX660" s="227"/>
      <c r="AY660" s="227"/>
    </row>
    <row r="661" spans="1:51" s="84" customFormat="1" x14ac:dyDescent="0.15">
      <c r="A661" s="215"/>
      <c r="B661" s="58"/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M661" s="58"/>
      <c r="N661" s="59"/>
      <c r="O661" s="58"/>
      <c r="P661" s="59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  <c r="AQ661" s="58"/>
      <c r="AR661" s="58"/>
      <c r="AS661" s="58"/>
      <c r="AT661" s="58"/>
      <c r="AW661" s="227"/>
      <c r="AX661" s="227"/>
      <c r="AY661" s="227"/>
    </row>
    <row r="662" spans="1:51" s="84" customFormat="1" x14ac:dyDescent="0.15">
      <c r="A662" s="215"/>
      <c r="B662" s="58"/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M662" s="58"/>
      <c r="N662" s="59"/>
      <c r="O662" s="58"/>
      <c r="P662" s="59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  <c r="AQ662" s="58"/>
      <c r="AR662" s="58"/>
      <c r="AS662" s="58"/>
      <c r="AT662" s="58"/>
      <c r="AW662" s="227"/>
      <c r="AX662" s="227"/>
      <c r="AY662" s="227"/>
    </row>
    <row r="663" spans="1:51" s="84" customFormat="1" x14ac:dyDescent="0.15">
      <c r="A663" s="215"/>
      <c r="B663" s="58"/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58"/>
      <c r="N663" s="59"/>
      <c r="O663" s="58"/>
      <c r="P663" s="59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  <c r="AQ663" s="58"/>
      <c r="AR663" s="58"/>
      <c r="AS663" s="58"/>
      <c r="AT663" s="58"/>
      <c r="AW663" s="227"/>
      <c r="AX663" s="227"/>
      <c r="AY663" s="227"/>
    </row>
    <row r="664" spans="1:51" s="84" customFormat="1" x14ac:dyDescent="0.15">
      <c r="A664" s="215"/>
      <c r="B664" s="58"/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M664" s="58"/>
      <c r="N664" s="59"/>
      <c r="O664" s="58"/>
      <c r="P664" s="59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  <c r="AQ664" s="58"/>
      <c r="AR664" s="58"/>
      <c r="AS664" s="58"/>
      <c r="AT664" s="58"/>
      <c r="AW664" s="227"/>
      <c r="AX664" s="227"/>
      <c r="AY664" s="227"/>
    </row>
    <row r="665" spans="1:51" s="84" customFormat="1" x14ac:dyDescent="0.15">
      <c r="A665" s="215"/>
      <c r="B665" s="58"/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9"/>
      <c r="O665" s="58"/>
      <c r="P665" s="59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  <c r="AQ665" s="58"/>
      <c r="AR665" s="58"/>
      <c r="AS665" s="58"/>
      <c r="AT665" s="58"/>
      <c r="AW665" s="227"/>
      <c r="AX665" s="227"/>
      <c r="AY665" s="227"/>
    </row>
    <row r="666" spans="1:51" s="84" customFormat="1" x14ac:dyDescent="0.15">
      <c r="A666" s="215"/>
      <c r="B666" s="58"/>
      <c r="C666" s="58"/>
      <c r="D666" s="58"/>
      <c r="E666" s="58"/>
      <c r="F666" s="58"/>
      <c r="G666" s="58"/>
      <c r="H666" s="58"/>
      <c r="I666" s="58"/>
      <c r="J666" s="58"/>
      <c r="K666" s="58"/>
      <c r="L666" s="58"/>
      <c r="M666" s="58"/>
      <c r="N666" s="59"/>
      <c r="O666" s="58"/>
      <c r="P666" s="59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  <c r="AQ666" s="58"/>
      <c r="AR666" s="58"/>
      <c r="AS666" s="58"/>
      <c r="AT666" s="58"/>
      <c r="AW666" s="227"/>
      <c r="AX666" s="227"/>
      <c r="AY666" s="227"/>
    </row>
    <row r="667" spans="1:51" s="84" customFormat="1" x14ac:dyDescent="0.15">
      <c r="A667" s="215"/>
      <c r="B667" s="58"/>
      <c r="C667" s="58"/>
      <c r="D667" s="58"/>
      <c r="E667" s="58"/>
      <c r="F667" s="58"/>
      <c r="G667" s="58"/>
      <c r="H667" s="58"/>
      <c r="I667" s="58"/>
      <c r="J667" s="58"/>
      <c r="K667" s="58"/>
      <c r="L667" s="58"/>
      <c r="M667" s="58"/>
      <c r="N667" s="59"/>
      <c r="O667" s="58"/>
      <c r="P667" s="59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  <c r="AQ667" s="58"/>
      <c r="AR667" s="58"/>
      <c r="AS667" s="58"/>
      <c r="AT667" s="58"/>
      <c r="AW667" s="227"/>
      <c r="AX667" s="227"/>
      <c r="AY667" s="227"/>
    </row>
    <row r="668" spans="1:51" s="84" customFormat="1" x14ac:dyDescent="0.15">
      <c r="A668" s="215"/>
      <c r="B668" s="58"/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M668" s="58"/>
      <c r="N668" s="59"/>
      <c r="O668" s="58"/>
      <c r="P668" s="59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  <c r="AQ668" s="58"/>
      <c r="AR668" s="58"/>
      <c r="AS668" s="58"/>
      <c r="AT668" s="58"/>
      <c r="AW668" s="227"/>
      <c r="AX668" s="227"/>
      <c r="AY668" s="227"/>
    </row>
    <row r="669" spans="1:51" s="84" customFormat="1" x14ac:dyDescent="0.15">
      <c r="A669" s="215"/>
      <c r="B669" s="58"/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M669" s="58"/>
      <c r="N669" s="59"/>
      <c r="O669" s="58"/>
      <c r="P669" s="59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  <c r="AQ669" s="58"/>
      <c r="AR669" s="58"/>
      <c r="AS669" s="58"/>
      <c r="AT669" s="58"/>
      <c r="AW669" s="227"/>
      <c r="AX669" s="227"/>
      <c r="AY669" s="227"/>
    </row>
    <row r="670" spans="1:51" s="84" customFormat="1" x14ac:dyDescent="0.15">
      <c r="A670" s="215"/>
      <c r="B670" s="58"/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M670" s="58"/>
      <c r="N670" s="59"/>
      <c r="O670" s="58"/>
      <c r="P670" s="59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  <c r="AQ670" s="58"/>
      <c r="AR670" s="58"/>
      <c r="AS670" s="58"/>
      <c r="AT670" s="58"/>
      <c r="AW670" s="227"/>
      <c r="AX670" s="227"/>
      <c r="AY670" s="227"/>
    </row>
    <row r="671" spans="1:51" s="84" customFormat="1" x14ac:dyDescent="0.15">
      <c r="A671" s="215"/>
      <c r="B671" s="58"/>
      <c r="C671" s="58"/>
      <c r="D671" s="58"/>
      <c r="E671" s="58"/>
      <c r="F671" s="58"/>
      <c r="G671" s="58"/>
      <c r="H671" s="58"/>
      <c r="I671" s="58"/>
      <c r="J671" s="58"/>
      <c r="K671" s="58"/>
      <c r="L671" s="58"/>
      <c r="M671" s="58"/>
      <c r="N671" s="59"/>
      <c r="O671" s="58"/>
      <c r="P671" s="59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  <c r="AQ671" s="58"/>
      <c r="AR671" s="58"/>
      <c r="AS671" s="58"/>
      <c r="AT671" s="58"/>
      <c r="AW671" s="227"/>
      <c r="AX671" s="227"/>
      <c r="AY671" s="227"/>
    </row>
    <row r="672" spans="1:51" s="84" customFormat="1" x14ac:dyDescent="0.15">
      <c r="A672" s="215"/>
      <c r="B672" s="58"/>
      <c r="C672" s="58"/>
      <c r="D672" s="58"/>
      <c r="E672" s="58"/>
      <c r="F672" s="58"/>
      <c r="G672" s="58"/>
      <c r="H672" s="58"/>
      <c r="I672" s="58"/>
      <c r="J672" s="58"/>
      <c r="K672" s="58"/>
      <c r="L672" s="58"/>
      <c r="M672" s="58"/>
      <c r="N672" s="59"/>
      <c r="O672" s="58"/>
      <c r="P672" s="59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  <c r="AQ672" s="58"/>
      <c r="AR672" s="58"/>
      <c r="AS672" s="58"/>
      <c r="AT672" s="58"/>
      <c r="AW672" s="227"/>
      <c r="AX672" s="227"/>
      <c r="AY672" s="227"/>
    </row>
    <row r="673" spans="1:51" s="84" customFormat="1" x14ac:dyDescent="0.15">
      <c r="A673" s="215"/>
      <c r="B673" s="58"/>
      <c r="C673" s="58"/>
      <c r="D673" s="58"/>
      <c r="E673" s="58"/>
      <c r="F673" s="58"/>
      <c r="G673" s="58"/>
      <c r="H673" s="58"/>
      <c r="I673" s="58"/>
      <c r="J673" s="58"/>
      <c r="K673" s="58"/>
      <c r="L673" s="58"/>
      <c r="M673" s="58"/>
      <c r="N673" s="59"/>
      <c r="O673" s="58"/>
      <c r="P673" s="59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  <c r="AQ673" s="58"/>
      <c r="AR673" s="58"/>
      <c r="AS673" s="58"/>
      <c r="AT673" s="58"/>
      <c r="AW673" s="227"/>
      <c r="AX673" s="227"/>
      <c r="AY673" s="227"/>
    </row>
    <row r="674" spans="1:51" s="84" customFormat="1" x14ac:dyDescent="0.15">
      <c r="A674" s="215"/>
      <c r="B674" s="58"/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M674" s="58"/>
      <c r="N674" s="59"/>
      <c r="O674" s="58"/>
      <c r="P674" s="59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  <c r="AQ674" s="58"/>
      <c r="AR674" s="58"/>
      <c r="AS674" s="58"/>
      <c r="AT674" s="58"/>
      <c r="AW674" s="227"/>
      <c r="AX674" s="227"/>
      <c r="AY674" s="227"/>
    </row>
    <row r="675" spans="1:51" s="84" customFormat="1" x14ac:dyDescent="0.15">
      <c r="A675" s="215"/>
      <c r="B675" s="58"/>
      <c r="C675" s="58"/>
      <c r="D675" s="58"/>
      <c r="E675" s="58"/>
      <c r="F675" s="58"/>
      <c r="G675" s="58"/>
      <c r="H675" s="58"/>
      <c r="I675" s="58"/>
      <c r="J675" s="58"/>
      <c r="K675" s="58"/>
      <c r="L675" s="58"/>
      <c r="M675" s="58"/>
      <c r="N675" s="59"/>
      <c r="O675" s="58"/>
      <c r="P675" s="59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  <c r="AQ675" s="58"/>
      <c r="AR675" s="58"/>
      <c r="AS675" s="58"/>
      <c r="AT675" s="58"/>
      <c r="AW675" s="227"/>
      <c r="AX675" s="227"/>
      <c r="AY675" s="227"/>
    </row>
    <row r="676" spans="1:51" s="84" customFormat="1" x14ac:dyDescent="0.15">
      <c r="A676" s="215"/>
      <c r="B676" s="58"/>
      <c r="C676" s="58"/>
      <c r="D676" s="58"/>
      <c r="E676" s="58"/>
      <c r="F676" s="58"/>
      <c r="G676" s="58"/>
      <c r="H676" s="58"/>
      <c r="I676" s="58"/>
      <c r="J676" s="58"/>
      <c r="K676" s="58"/>
      <c r="L676" s="58"/>
      <c r="M676" s="58"/>
      <c r="N676" s="59"/>
      <c r="O676" s="58"/>
      <c r="P676" s="59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  <c r="AQ676" s="58"/>
      <c r="AR676" s="58"/>
      <c r="AS676" s="58"/>
      <c r="AT676" s="58"/>
      <c r="AW676" s="227"/>
      <c r="AX676" s="227"/>
      <c r="AY676" s="227"/>
    </row>
    <row r="677" spans="1:51" s="84" customFormat="1" x14ac:dyDescent="0.15">
      <c r="A677" s="215"/>
      <c r="B677" s="58"/>
      <c r="C677" s="58"/>
      <c r="D677" s="58"/>
      <c r="E677" s="58"/>
      <c r="F677" s="58"/>
      <c r="G677" s="58"/>
      <c r="H677" s="58"/>
      <c r="I677" s="58"/>
      <c r="J677" s="58"/>
      <c r="K677" s="58"/>
      <c r="L677" s="58"/>
      <c r="M677" s="58"/>
      <c r="N677" s="59"/>
      <c r="O677" s="58"/>
      <c r="P677" s="59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  <c r="AQ677" s="58"/>
      <c r="AR677" s="58"/>
      <c r="AS677" s="58"/>
      <c r="AT677" s="58"/>
      <c r="AW677" s="227"/>
      <c r="AX677" s="227"/>
      <c r="AY677" s="227"/>
    </row>
    <row r="678" spans="1:51" s="84" customFormat="1" x14ac:dyDescent="0.15">
      <c r="A678" s="215"/>
      <c r="B678" s="58"/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M678" s="58"/>
      <c r="N678" s="59"/>
      <c r="O678" s="58"/>
      <c r="P678" s="59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  <c r="AQ678" s="58"/>
      <c r="AR678" s="58"/>
      <c r="AS678" s="58"/>
      <c r="AT678" s="58"/>
      <c r="AW678" s="227"/>
      <c r="AX678" s="227"/>
      <c r="AY678" s="227"/>
    </row>
    <row r="679" spans="1:51" s="84" customFormat="1" x14ac:dyDescent="0.15">
      <c r="A679" s="215"/>
      <c r="B679" s="58"/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M679" s="58"/>
      <c r="N679" s="59"/>
      <c r="O679" s="58"/>
      <c r="P679" s="59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  <c r="AQ679" s="58"/>
      <c r="AR679" s="58"/>
      <c r="AS679" s="58"/>
      <c r="AT679" s="58"/>
      <c r="AW679" s="227"/>
      <c r="AX679" s="227"/>
      <c r="AY679" s="227"/>
    </row>
    <row r="680" spans="1:51" s="84" customFormat="1" x14ac:dyDescent="0.15">
      <c r="A680" s="215"/>
      <c r="B680" s="58"/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M680" s="58"/>
      <c r="N680" s="59"/>
      <c r="O680" s="58"/>
      <c r="P680" s="59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  <c r="AQ680" s="58"/>
      <c r="AR680" s="58"/>
      <c r="AS680" s="58"/>
      <c r="AT680" s="58"/>
      <c r="AW680" s="227"/>
      <c r="AX680" s="227"/>
      <c r="AY680" s="227"/>
    </row>
    <row r="681" spans="1:51" s="84" customFormat="1" x14ac:dyDescent="0.15">
      <c r="A681" s="215"/>
      <c r="B681" s="58"/>
      <c r="C681" s="58"/>
      <c r="D681" s="58"/>
      <c r="E681" s="58"/>
      <c r="F681" s="58"/>
      <c r="G681" s="58"/>
      <c r="H681" s="58"/>
      <c r="I681" s="58"/>
      <c r="J681" s="58"/>
      <c r="K681" s="58"/>
      <c r="L681" s="58"/>
      <c r="M681" s="58"/>
      <c r="N681" s="59"/>
      <c r="O681" s="58"/>
      <c r="P681" s="59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  <c r="AQ681" s="58"/>
      <c r="AR681" s="58"/>
      <c r="AS681" s="58"/>
      <c r="AT681" s="58"/>
      <c r="AW681" s="227"/>
      <c r="AX681" s="227"/>
      <c r="AY681" s="227"/>
    </row>
    <row r="682" spans="1:51" s="84" customFormat="1" x14ac:dyDescent="0.15">
      <c r="A682" s="215"/>
      <c r="B682" s="58"/>
      <c r="C682" s="58"/>
      <c r="D682" s="58"/>
      <c r="E682" s="58"/>
      <c r="F682" s="58"/>
      <c r="G682" s="58"/>
      <c r="H682" s="58"/>
      <c r="I682" s="58"/>
      <c r="J682" s="58"/>
      <c r="K682" s="58"/>
      <c r="L682" s="58"/>
      <c r="M682" s="58"/>
      <c r="N682" s="59"/>
      <c r="O682" s="58"/>
      <c r="P682" s="59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  <c r="AQ682" s="58"/>
      <c r="AR682" s="58"/>
      <c r="AS682" s="58"/>
      <c r="AT682" s="58"/>
      <c r="AW682" s="227"/>
      <c r="AX682" s="227"/>
      <c r="AY682" s="227"/>
    </row>
    <row r="683" spans="1:51" s="84" customFormat="1" x14ac:dyDescent="0.15">
      <c r="A683" s="215"/>
      <c r="B683" s="58"/>
      <c r="C683" s="58"/>
      <c r="D683" s="58"/>
      <c r="E683" s="58"/>
      <c r="F683" s="58"/>
      <c r="G683" s="58"/>
      <c r="H683" s="58"/>
      <c r="I683" s="58"/>
      <c r="J683" s="58"/>
      <c r="K683" s="58"/>
      <c r="L683" s="58"/>
      <c r="M683" s="58"/>
      <c r="N683" s="59"/>
      <c r="O683" s="58"/>
      <c r="P683" s="59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  <c r="AQ683" s="58"/>
      <c r="AR683" s="58"/>
      <c r="AS683" s="58"/>
      <c r="AT683" s="58"/>
      <c r="AW683" s="227"/>
      <c r="AX683" s="227"/>
      <c r="AY683" s="227"/>
    </row>
    <row r="684" spans="1:51" s="84" customFormat="1" x14ac:dyDescent="0.15">
      <c r="A684" s="215"/>
      <c r="B684" s="58"/>
      <c r="C684" s="58"/>
      <c r="D684" s="58"/>
      <c r="E684" s="58"/>
      <c r="F684" s="58"/>
      <c r="G684" s="58"/>
      <c r="H684" s="58"/>
      <c r="I684" s="58"/>
      <c r="J684" s="58"/>
      <c r="K684" s="58"/>
      <c r="L684" s="58"/>
      <c r="M684" s="58"/>
      <c r="N684" s="59"/>
      <c r="O684" s="58"/>
      <c r="P684" s="59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  <c r="AQ684" s="58"/>
      <c r="AR684" s="58"/>
      <c r="AS684" s="58"/>
      <c r="AT684" s="58"/>
      <c r="AW684" s="227"/>
      <c r="AX684" s="227"/>
      <c r="AY684" s="227"/>
    </row>
    <row r="685" spans="1:51" s="84" customFormat="1" x14ac:dyDescent="0.15">
      <c r="A685" s="215"/>
      <c r="B685" s="58"/>
      <c r="C685" s="58"/>
      <c r="D685" s="58"/>
      <c r="E685" s="58"/>
      <c r="F685" s="58"/>
      <c r="G685" s="58"/>
      <c r="H685" s="58"/>
      <c r="I685" s="58"/>
      <c r="J685" s="58"/>
      <c r="K685" s="58"/>
      <c r="L685" s="58"/>
      <c r="M685" s="58"/>
      <c r="N685" s="59"/>
      <c r="O685" s="58"/>
      <c r="P685" s="59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  <c r="AQ685" s="58"/>
      <c r="AR685" s="58"/>
      <c r="AS685" s="58"/>
      <c r="AT685" s="58"/>
      <c r="AW685" s="227"/>
      <c r="AX685" s="227"/>
      <c r="AY685" s="227"/>
    </row>
    <row r="686" spans="1:51" s="84" customFormat="1" x14ac:dyDescent="0.15">
      <c r="A686" s="215"/>
      <c r="B686" s="58"/>
      <c r="C686" s="58"/>
      <c r="D686" s="58"/>
      <c r="E686" s="58"/>
      <c r="F686" s="58"/>
      <c r="G686" s="58"/>
      <c r="H686" s="58"/>
      <c r="I686" s="58"/>
      <c r="J686" s="58"/>
      <c r="K686" s="58"/>
      <c r="L686" s="58"/>
      <c r="M686" s="58"/>
      <c r="N686" s="59"/>
      <c r="O686" s="58"/>
      <c r="P686" s="59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  <c r="AQ686" s="58"/>
      <c r="AR686" s="58"/>
      <c r="AS686" s="58"/>
      <c r="AT686" s="58"/>
      <c r="AW686" s="227"/>
      <c r="AX686" s="227"/>
      <c r="AY686" s="227"/>
    </row>
    <row r="687" spans="1:51" s="84" customFormat="1" x14ac:dyDescent="0.15">
      <c r="A687" s="215"/>
      <c r="B687" s="58"/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M687" s="58"/>
      <c r="N687" s="59"/>
      <c r="O687" s="58"/>
      <c r="P687" s="59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  <c r="AQ687" s="58"/>
      <c r="AR687" s="58"/>
      <c r="AS687" s="58"/>
      <c r="AT687" s="58"/>
      <c r="AW687" s="227"/>
      <c r="AX687" s="227"/>
      <c r="AY687" s="227"/>
    </row>
    <row r="688" spans="1:51" s="84" customFormat="1" x14ac:dyDescent="0.15">
      <c r="A688" s="215"/>
      <c r="B688" s="58"/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M688" s="58"/>
      <c r="N688" s="59"/>
      <c r="O688" s="58"/>
      <c r="P688" s="59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  <c r="AQ688" s="58"/>
      <c r="AR688" s="58"/>
      <c r="AS688" s="58"/>
      <c r="AT688" s="58"/>
      <c r="AW688" s="227"/>
      <c r="AX688" s="227"/>
      <c r="AY688" s="227"/>
    </row>
    <row r="689" spans="1:51" s="84" customFormat="1" x14ac:dyDescent="0.15">
      <c r="A689" s="215"/>
      <c r="B689" s="58"/>
      <c r="C689" s="58"/>
      <c r="D689" s="58"/>
      <c r="E689" s="58"/>
      <c r="F689" s="58"/>
      <c r="G689" s="58"/>
      <c r="H689" s="58"/>
      <c r="I689" s="58"/>
      <c r="J689" s="58"/>
      <c r="K689" s="58"/>
      <c r="L689" s="58"/>
      <c r="M689" s="58"/>
      <c r="N689" s="59"/>
      <c r="O689" s="58"/>
      <c r="P689" s="59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  <c r="AQ689" s="58"/>
      <c r="AR689" s="58"/>
      <c r="AS689" s="58"/>
      <c r="AT689" s="58"/>
      <c r="AW689" s="227"/>
      <c r="AX689" s="227"/>
      <c r="AY689" s="227"/>
    </row>
    <row r="690" spans="1:51" s="84" customFormat="1" x14ac:dyDescent="0.15">
      <c r="A690" s="215"/>
      <c r="B690" s="58"/>
      <c r="C690" s="58"/>
      <c r="D690" s="58"/>
      <c r="E690" s="58"/>
      <c r="F690" s="58"/>
      <c r="G690" s="58"/>
      <c r="H690" s="58"/>
      <c r="I690" s="58"/>
      <c r="J690" s="58"/>
      <c r="K690" s="58"/>
      <c r="L690" s="58"/>
      <c r="M690" s="58"/>
      <c r="N690" s="59"/>
      <c r="O690" s="58"/>
      <c r="P690" s="59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  <c r="AQ690" s="58"/>
      <c r="AR690" s="58"/>
      <c r="AS690" s="58"/>
      <c r="AT690" s="58"/>
      <c r="AW690" s="227"/>
      <c r="AX690" s="227"/>
      <c r="AY690" s="227"/>
    </row>
    <row r="691" spans="1:51" s="84" customFormat="1" x14ac:dyDescent="0.15">
      <c r="A691" s="215"/>
      <c r="B691" s="58"/>
      <c r="C691" s="58"/>
      <c r="D691" s="58"/>
      <c r="E691" s="58"/>
      <c r="F691" s="58"/>
      <c r="G691" s="58"/>
      <c r="H691" s="58"/>
      <c r="I691" s="58"/>
      <c r="J691" s="58"/>
      <c r="K691" s="58"/>
      <c r="L691" s="58"/>
      <c r="M691" s="58"/>
      <c r="N691" s="59"/>
      <c r="O691" s="58"/>
      <c r="P691" s="59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  <c r="AQ691" s="58"/>
      <c r="AR691" s="58"/>
      <c r="AS691" s="58"/>
      <c r="AT691" s="58"/>
      <c r="AW691" s="227"/>
      <c r="AX691" s="227"/>
      <c r="AY691" s="227"/>
    </row>
    <row r="692" spans="1:51" s="84" customFormat="1" x14ac:dyDescent="0.15">
      <c r="A692" s="215"/>
      <c r="B692" s="58"/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9"/>
      <c r="O692" s="58"/>
      <c r="P692" s="59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  <c r="AQ692" s="58"/>
      <c r="AR692" s="58"/>
      <c r="AS692" s="58"/>
      <c r="AT692" s="58"/>
      <c r="AW692" s="227"/>
      <c r="AX692" s="227"/>
      <c r="AY692" s="227"/>
    </row>
    <row r="693" spans="1:51" s="84" customFormat="1" x14ac:dyDescent="0.15">
      <c r="A693" s="215"/>
      <c r="B693" s="58"/>
      <c r="C693" s="58"/>
      <c r="D693" s="58"/>
      <c r="E693" s="58"/>
      <c r="F693" s="58"/>
      <c r="G693" s="58"/>
      <c r="H693" s="58"/>
      <c r="I693" s="58"/>
      <c r="J693" s="58"/>
      <c r="K693" s="58"/>
      <c r="L693" s="58"/>
      <c r="M693" s="58"/>
      <c r="N693" s="59"/>
      <c r="O693" s="58"/>
      <c r="P693" s="59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  <c r="AQ693" s="58"/>
      <c r="AR693" s="58"/>
      <c r="AS693" s="58"/>
      <c r="AT693" s="58"/>
      <c r="AW693" s="227"/>
      <c r="AX693" s="227"/>
      <c r="AY693" s="227"/>
    </row>
    <row r="694" spans="1:51" s="84" customFormat="1" x14ac:dyDescent="0.15">
      <c r="A694" s="215"/>
      <c r="B694" s="58"/>
      <c r="C694" s="58"/>
      <c r="D694" s="58"/>
      <c r="E694" s="58"/>
      <c r="F694" s="58"/>
      <c r="G694" s="58"/>
      <c r="H694" s="58"/>
      <c r="I694" s="58"/>
      <c r="J694" s="58"/>
      <c r="K694" s="58"/>
      <c r="L694" s="58"/>
      <c r="M694" s="58"/>
      <c r="N694" s="59"/>
      <c r="O694" s="58"/>
      <c r="P694" s="59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  <c r="AQ694" s="58"/>
      <c r="AR694" s="58"/>
      <c r="AS694" s="58"/>
      <c r="AT694" s="58"/>
      <c r="AW694" s="227"/>
      <c r="AX694" s="227"/>
      <c r="AY694" s="227"/>
    </row>
    <row r="695" spans="1:51" s="84" customFormat="1" x14ac:dyDescent="0.15">
      <c r="A695" s="215"/>
      <c r="B695" s="58"/>
      <c r="C695" s="58"/>
      <c r="D695" s="58"/>
      <c r="E695" s="58"/>
      <c r="F695" s="58"/>
      <c r="G695" s="58"/>
      <c r="H695" s="58"/>
      <c r="I695" s="58"/>
      <c r="J695" s="58"/>
      <c r="K695" s="58"/>
      <c r="L695" s="58"/>
      <c r="M695" s="58"/>
      <c r="N695" s="59"/>
      <c r="O695" s="58"/>
      <c r="P695" s="59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  <c r="AQ695" s="58"/>
      <c r="AR695" s="58"/>
      <c r="AS695" s="58"/>
      <c r="AT695" s="58"/>
      <c r="AW695" s="227"/>
      <c r="AX695" s="227"/>
      <c r="AY695" s="227"/>
    </row>
    <row r="696" spans="1:51" s="84" customFormat="1" x14ac:dyDescent="0.15">
      <c r="A696" s="215"/>
      <c r="B696" s="58"/>
      <c r="C696" s="58"/>
      <c r="D696" s="58"/>
      <c r="E696" s="58"/>
      <c r="F696" s="58"/>
      <c r="G696" s="58"/>
      <c r="H696" s="58"/>
      <c r="I696" s="58"/>
      <c r="J696" s="58"/>
      <c r="K696" s="58"/>
      <c r="L696" s="58"/>
      <c r="M696" s="58"/>
      <c r="N696" s="59"/>
      <c r="O696" s="58"/>
      <c r="P696" s="59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  <c r="AQ696" s="58"/>
      <c r="AR696" s="58"/>
      <c r="AS696" s="58"/>
      <c r="AT696" s="58"/>
      <c r="AW696" s="227"/>
      <c r="AX696" s="227"/>
      <c r="AY696" s="227"/>
    </row>
    <row r="697" spans="1:51" s="84" customFormat="1" x14ac:dyDescent="0.15">
      <c r="A697" s="215"/>
      <c r="B697" s="58"/>
      <c r="C697" s="58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9"/>
      <c r="O697" s="58"/>
      <c r="P697" s="59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  <c r="AQ697" s="58"/>
      <c r="AR697" s="58"/>
      <c r="AS697" s="58"/>
      <c r="AT697" s="58"/>
      <c r="AW697" s="227"/>
      <c r="AX697" s="227"/>
      <c r="AY697" s="227"/>
    </row>
    <row r="698" spans="1:51" s="84" customFormat="1" x14ac:dyDescent="0.15">
      <c r="A698" s="215"/>
      <c r="B698" s="58"/>
      <c r="C698" s="58"/>
      <c r="D698" s="58"/>
      <c r="E698" s="58"/>
      <c r="F698" s="58"/>
      <c r="G698" s="58"/>
      <c r="H698" s="58"/>
      <c r="I698" s="58"/>
      <c r="J698" s="58"/>
      <c r="K698" s="58"/>
      <c r="L698" s="58"/>
      <c r="M698" s="58"/>
      <c r="N698" s="59"/>
      <c r="O698" s="58"/>
      <c r="P698" s="59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  <c r="AQ698" s="58"/>
      <c r="AR698" s="58"/>
      <c r="AS698" s="58"/>
      <c r="AT698" s="58"/>
      <c r="AW698" s="227"/>
      <c r="AX698" s="227"/>
      <c r="AY698" s="227"/>
    </row>
    <row r="699" spans="1:51" s="84" customFormat="1" x14ac:dyDescent="0.15">
      <c r="A699" s="215"/>
      <c r="B699" s="58"/>
      <c r="C699" s="58"/>
      <c r="D699" s="58"/>
      <c r="E699" s="58"/>
      <c r="F699" s="58"/>
      <c r="G699" s="58"/>
      <c r="H699" s="58"/>
      <c r="I699" s="58"/>
      <c r="J699" s="58"/>
      <c r="K699" s="58"/>
      <c r="L699" s="58"/>
      <c r="M699" s="58"/>
      <c r="N699" s="59"/>
      <c r="O699" s="58"/>
      <c r="P699" s="59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  <c r="AQ699" s="58"/>
      <c r="AR699" s="58"/>
      <c r="AS699" s="58"/>
      <c r="AT699" s="58"/>
      <c r="AW699" s="227"/>
      <c r="AX699" s="227"/>
      <c r="AY699" s="227"/>
    </row>
    <row r="700" spans="1:51" s="84" customFormat="1" x14ac:dyDescent="0.15">
      <c r="A700" s="215"/>
      <c r="B700" s="58"/>
      <c r="C700" s="58"/>
      <c r="D700" s="58"/>
      <c r="E700" s="58"/>
      <c r="F700" s="58"/>
      <c r="G700" s="58"/>
      <c r="H700" s="58"/>
      <c r="I700" s="58"/>
      <c r="J700" s="58"/>
      <c r="K700" s="58"/>
      <c r="L700" s="58"/>
      <c r="M700" s="58"/>
      <c r="N700" s="59"/>
      <c r="O700" s="58"/>
      <c r="P700" s="59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  <c r="AQ700" s="58"/>
      <c r="AR700" s="58"/>
      <c r="AS700" s="58"/>
      <c r="AT700" s="58"/>
      <c r="AW700" s="227"/>
      <c r="AX700" s="227"/>
      <c r="AY700" s="227"/>
    </row>
    <row r="701" spans="1:51" s="84" customFormat="1" x14ac:dyDescent="0.15">
      <c r="A701" s="215"/>
      <c r="B701" s="58"/>
      <c r="C701" s="58"/>
      <c r="D701" s="58"/>
      <c r="E701" s="58"/>
      <c r="F701" s="59"/>
      <c r="G701" s="59"/>
      <c r="H701" s="58"/>
      <c r="I701" s="58"/>
      <c r="J701" s="58"/>
      <c r="K701" s="58"/>
      <c r="L701" s="58"/>
      <c r="M701" s="58"/>
      <c r="N701" s="59"/>
      <c r="O701" s="58"/>
      <c r="P701" s="59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  <c r="AQ701" s="58"/>
      <c r="AR701" s="58"/>
      <c r="AS701" s="58"/>
      <c r="AT701" s="58"/>
      <c r="AW701" s="227"/>
      <c r="AX701" s="227"/>
      <c r="AY701" s="227"/>
    </row>
    <row r="702" spans="1:51" s="84" customFormat="1" x14ac:dyDescent="0.15">
      <c r="A702" s="215"/>
      <c r="B702" s="58"/>
      <c r="C702" s="58"/>
      <c r="D702" s="58"/>
      <c r="E702" s="58"/>
      <c r="F702" s="59"/>
      <c r="G702" s="59"/>
      <c r="H702" s="58"/>
      <c r="I702" s="58"/>
      <c r="J702" s="58"/>
      <c r="K702" s="58"/>
      <c r="L702" s="58"/>
      <c r="M702" s="58"/>
      <c r="N702" s="59"/>
      <c r="O702" s="58"/>
      <c r="P702" s="59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  <c r="AQ702" s="58"/>
      <c r="AR702" s="58"/>
      <c r="AS702" s="58"/>
      <c r="AT702" s="58"/>
      <c r="AW702" s="227"/>
      <c r="AX702" s="227"/>
      <c r="AY702" s="227"/>
    </row>
    <row r="703" spans="1:51" s="84" customFormat="1" x14ac:dyDescent="0.15">
      <c r="A703" s="215"/>
      <c r="B703" s="58"/>
      <c r="C703" s="58"/>
      <c r="D703" s="58"/>
      <c r="E703" s="58"/>
      <c r="F703" s="59"/>
      <c r="G703" s="59"/>
      <c r="H703" s="58"/>
      <c r="I703" s="58"/>
      <c r="J703" s="58"/>
      <c r="K703" s="58"/>
      <c r="L703" s="58"/>
      <c r="M703" s="58"/>
      <c r="N703" s="59"/>
      <c r="O703" s="58"/>
      <c r="P703" s="59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  <c r="AQ703" s="58"/>
      <c r="AR703" s="58"/>
      <c r="AS703" s="58"/>
      <c r="AT703" s="58"/>
      <c r="AW703" s="227"/>
      <c r="AX703" s="227"/>
      <c r="AY703" s="227"/>
    </row>
    <row r="704" spans="1:51" s="84" customFormat="1" x14ac:dyDescent="0.15">
      <c r="A704" s="215"/>
      <c r="B704" s="58"/>
      <c r="C704" s="58"/>
      <c r="D704" s="58"/>
      <c r="E704" s="58"/>
      <c r="F704" s="59"/>
      <c r="G704" s="59"/>
      <c r="H704" s="58"/>
      <c r="I704" s="58"/>
      <c r="J704" s="58"/>
      <c r="K704" s="58"/>
      <c r="L704" s="58"/>
      <c r="M704" s="58"/>
      <c r="N704" s="59"/>
      <c r="O704" s="58"/>
      <c r="P704" s="59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  <c r="AQ704" s="58"/>
      <c r="AR704" s="58"/>
      <c r="AS704" s="58"/>
      <c r="AT704" s="58"/>
      <c r="AW704" s="227"/>
      <c r="AX704" s="227"/>
      <c r="AY704" s="227"/>
    </row>
    <row r="705" spans="1:51" s="84" customFormat="1" x14ac:dyDescent="0.15">
      <c r="A705" s="215"/>
      <c r="B705" s="58"/>
      <c r="C705" s="58"/>
      <c r="D705" s="58"/>
      <c r="E705" s="58"/>
      <c r="F705" s="59"/>
      <c r="G705" s="59"/>
      <c r="H705" s="58"/>
      <c r="I705" s="58"/>
      <c r="J705" s="58"/>
      <c r="K705" s="58"/>
      <c r="L705" s="58"/>
      <c r="M705" s="58"/>
      <c r="N705" s="59"/>
      <c r="O705" s="58"/>
      <c r="P705" s="59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  <c r="AQ705" s="58"/>
      <c r="AR705" s="58"/>
      <c r="AS705" s="58"/>
      <c r="AT705" s="58"/>
      <c r="AW705" s="227"/>
      <c r="AX705" s="227"/>
      <c r="AY705" s="227"/>
    </row>
    <row r="706" spans="1:51" s="84" customFormat="1" x14ac:dyDescent="0.15">
      <c r="A706" s="215"/>
      <c r="B706" s="58"/>
      <c r="C706" s="58"/>
      <c r="D706" s="58"/>
      <c r="E706" s="58"/>
      <c r="F706" s="59"/>
      <c r="G706" s="59"/>
      <c r="H706" s="58"/>
      <c r="I706" s="58"/>
      <c r="J706" s="58"/>
      <c r="K706" s="58"/>
      <c r="L706" s="58"/>
      <c r="M706" s="58"/>
      <c r="N706" s="59"/>
      <c r="O706" s="58"/>
      <c r="P706" s="59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  <c r="AQ706" s="58"/>
      <c r="AR706" s="58"/>
      <c r="AS706" s="58"/>
      <c r="AT706" s="58"/>
      <c r="AW706" s="227"/>
      <c r="AX706" s="227"/>
      <c r="AY706" s="227"/>
    </row>
    <row r="707" spans="1:51" s="84" customFormat="1" x14ac:dyDescent="0.15">
      <c r="A707" s="215"/>
      <c r="B707" s="58"/>
      <c r="C707" s="58"/>
      <c r="D707" s="58"/>
      <c r="E707" s="58"/>
      <c r="F707" s="59"/>
      <c r="G707" s="59"/>
      <c r="H707" s="58"/>
      <c r="I707" s="58"/>
      <c r="J707" s="58"/>
      <c r="K707" s="58"/>
      <c r="L707" s="58"/>
      <c r="M707" s="58"/>
      <c r="N707" s="59"/>
      <c r="O707" s="58"/>
      <c r="P707" s="59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  <c r="AQ707" s="58"/>
      <c r="AR707" s="58"/>
      <c r="AS707" s="58"/>
      <c r="AT707" s="58"/>
      <c r="AW707" s="227"/>
      <c r="AX707" s="227"/>
      <c r="AY707" s="227"/>
    </row>
    <row r="708" spans="1:51" s="84" customFormat="1" x14ac:dyDescent="0.15">
      <c r="A708" s="215"/>
      <c r="B708" s="59"/>
      <c r="C708" s="59"/>
      <c r="D708" s="59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8"/>
      <c r="P708" s="59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9"/>
      <c r="AN708" s="59"/>
      <c r="AO708" s="59"/>
      <c r="AP708" s="59"/>
      <c r="AQ708" s="59"/>
      <c r="AR708" s="59"/>
      <c r="AS708" s="59"/>
      <c r="AT708" s="59"/>
      <c r="AW708" s="227"/>
      <c r="AX708" s="227"/>
      <c r="AY708" s="227"/>
    </row>
    <row r="709" spans="1:51" s="84" customFormat="1" x14ac:dyDescent="0.15">
      <c r="A709" s="215"/>
      <c r="B709" s="59"/>
      <c r="C709" s="59"/>
      <c r="D709" s="59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8"/>
      <c r="P709" s="59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9"/>
      <c r="AN709" s="59"/>
      <c r="AO709" s="59"/>
      <c r="AP709" s="59"/>
      <c r="AQ709" s="59"/>
      <c r="AR709" s="59"/>
      <c r="AS709" s="59"/>
      <c r="AT709" s="59"/>
      <c r="AW709" s="227"/>
      <c r="AX709" s="227"/>
      <c r="AY709" s="227"/>
    </row>
    <row r="710" spans="1:51" s="84" customFormat="1" x14ac:dyDescent="0.15">
      <c r="A710" s="215"/>
      <c r="B710" s="59"/>
      <c r="C710" s="59"/>
      <c r="D710" s="59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8"/>
      <c r="P710" s="59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9"/>
      <c r="AN710" s="59"/>
      <c r="AO710" s="59"/>
      <c r="AP710" s="59"/>
      <c r="AQ710" s="59"/>
      <c r="AR710" s="59"/>
      <c r="AS710" s="59"/>
      <c r="AT710" s="59"/>
      <c r="AW710" s="227"/>
      <c r="AX710" s="227"/>
      <c r="AY710" s="227"/>
    </row>
    <row r="711" spans="1:51" s="84" customFormat="1" x14ac:dyDescent="0.15">
      <c r="A711" s="215"/>
      <c r="B711" s="59"/>
      <c r="C711" s="59"/>
      <c r="D711" s="59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8"/>
      <c r="P711" s="59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9"/>
      <c r="AN711" s="59"/>
      <c r="AO711" s="59"/>
      <c r="AP711" s="59"/>
      <c r="AQ711" s="59"/>
      <c r="AR711" s="59"/>
      <c r="AS711" s="59"/>
      <c r="AT711" s="59"/>
      <c r="AW711" s="227"/>
      <c r="AX711" s="227"/>
      <c r="AY711" s="227"/>
    </row>
    <row r="712" spans="1:51" s="84" customFormat="1" x14ac:dyDescent="0.15">
      <c r="A712" s="215"/>
      <c r="B712" s="59"/>
      <c r="C712" s="59"/>
      <c r="D712" s="59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8"/>
      <c r="P712" s="59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9"/>
      <c r="AN712" s="59"/>
      <c r="AO712" s="59"/>
      <c r="AP712" s="59"/>
      <c r="AQ712" s="59"/>
      <c r="AR712" s="59"/>
      <c r="AS712" s="59"/>
      <c r="AT712" s="59"/>
      <c r="AW712" s="227"/>
      <c r="AX712" s="227"/>
      <c r="AY712" s="227"/>
    </row>
    <row r="713" spans="1:51" s="84" customFormat="1" x14ac:dyDescent="0.15">
      <c r="A713" s="215"/>
      <c r="B713" s="59"/>
      <c r="C713" s="59"/>
      <c r="D713" s="59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8"/>
      <c r="P713" s="59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9"/>
      <c r="AN713" s="59"/>
      <c r="AO713" s="59"/>
      <c r="AP713" s="59"/>
      <c r="AQ713" s="59"/>
      <c r="AR713" s="59"/>
      <c r="AS713" s="59"/>
      <c r="AT713" s="59"/>
      <c r="AW713" s="227"/>
      <c r="AX713" s="227"/>
      <c r="AY713" s="227"/>
    </row>
    <row r="714" spans="1:51" s="84" customFormat="1" x14ac:dyDescent="0.15">
      <c r="A714" s="215"/>
      <c r="B714" s="59"/>
      <c r="C714" s="59"/>
      <c r="D714" s="59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8"/>
      <c r="P714" s="59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9"/>
      <c r="AN714" s="59"/>
      <c r="AO714" s="59"/>
      <c r="AP714" s="59"/>
      <c r="AQ714" s="59"/>
      <c r="AR714" s="59"/>
      <c r="AS714" s="59"/>
      <c r="AT714" s="59"/>
      <c r="AW714" s="227"/>
      <c r="AX714" s="227"/>
      <c r="AY714" s="227"/>
    </row>
    <row r="715" spans="1:51" s="84" customFormat="1" x14ac:dyDescent="0.15">
      <c r="A715" s="215"/>
      <c r="B715" s="59"/>
      <c r="C715" s="59"/>
      <c r="D715" s="59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8"/>
      <c r="P715" s="59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9"/>
      <c r="AN715" s="59"/>
      <c r="AO715" s="59"/>
      <c r="AP715" s="59"/>
      <c r="AQ715" s="59"/>
      <c r="AR715" s="59"/>
      <c r="AS715" s="59"/>
      <c r="AT715" s="59"/>
      <c r="AW715" s="227"/>
      <c r="AX715" s="227"/>
      <c r="AY715" s="227"/>
    </row>
    <row r="716" spans="1:51" s="84" customFormat="1" x14ac:dyDescent="0.15">
      <c r="A716" s="215"/>
      <c r="B716" s="59"/>
      <c r="C716" s="59"/>
      <c r="D716" s="59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8"/>
      <c r="P716" s="59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9"/>
      <c r="AN716" s="59"/>
      <c r="AO716" s="59"/>
      <c r="AP716" s="59"/>
      <c r="AQ716" s="59"/>
      <c r="AR716" s="59"/>
      <c r="AS716" s="59"/>
      <c r="AT716" s="59"/>
      <c r="AW716" s="227"/>
      <c r="AX716" s="227"/>
      <c r="AY716" s="227"/>
    </row>
    <row r="717" spans="1:51" s="84" customFormat="1" x14ac:dyDescent="0.15">
      <c r="A717" s="215"/>
      <c r="B717" s="59"/>
      <c r="C717" s="59"/>
      <c r="D717" s="59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8"/>
      <c r="P717" s="59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9"/>
      <c r="AN717" s="59"/>
      <c r="AO717" s="59"/>
      <c r="AP717" s="59"/>
      <c r="AQ717" s="59"/>
      <c r="AR717" s="59"/>
      <c r="AS717" s="59"/>
      <c r="AT717" s="59"/>
      <c r="AW717" s="227"/>
      <c r="AX717" s="227"/>
      <c r="AY717" s="227"/>
    </row>
    <row r="718" spans="1:51" s="84" customFormat="1" x14ac:dyDescent="0.15">
      <c r="A718" s="215"/>
      <c r="B718" s="59"/>
      <c r="C718" s="59"/>
      <c r="D718" s="59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8"/>
      <c r="P718" s="59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9"/>
      <c r="AN718" s="59"/>
      <c r="AO718" s="59"/>
      <c r="AP718" s="59"/>
      <c r="AQ718" s="59"/>
      <c r="AR718" s="59"/>
      <c r="AS718" s="59"/>
      <c r="AT718" s="59"/>
      <c r="AU718" s="61"/>
      <c r="AV718" s="61"/>
      <c r="AW718" s="107"/>
      <c r="AX718" s="107"/>
      <c r="AY718" s="107"/>
    </row>
  </sheetData>
  <autoFilter ref="B2:AT77">
    <filterColumn colId="7" showButton="0"/>
    <filterColumn colId="8" showButton="0"/>
    <filterColumn colId="9" showButton="0"/>
    <filterColumn colId="10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</autoFilter>
  <mergeCells count="3">
    <mergeCell ref="B1:P1"/>
    <mergeCell ref="I2:M2"/>
    <mergeCell ref="Q2:AL2"/>
  </mergeCells>
  <phoneticPr fontId="5" type="noConversion"/>
  <printOptions horizontalCentered="1"/>
  <pageMargins left="0" right="0" top="0" bottom="0" header="0.31496062992125984" footer="0.31496062992125984"/>
  <pageSetup paperSize="8" scale="27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집계표</vt:lpstr>
      <vt:lpstr>Schedule</vt:lpstr>
      <vt:lpstr>Schedule!Print_Area</vt:lpstr>
      <vt:lpstr>집계표!Print_Area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전성현</dc:creator>
  <cp:lastModifiedBy>전성현</cp:lastModifiedBy>
  <dcterms:created xsi:type="dcterms:W3CDTF">2020-02-11T04:54:19Z</dcterms:created>
  <dcterms:modified xsi:type="dcterms:W3CDTF">2020-02-19T01:30:59Z</dcterms:modified>
</cp:coreProperties>
</file>