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27915" windowHeight="12045" activeTab="1"/>
  </bookViews>
  <sheets>
    <sheet name="2012년 (RT)" sheetId="3" r:id="rId1"/>
    <sheet name="3월 (RT)" sheetId="4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AK27" i="4"/>
  <c r="AF27"/>
  <c r="AL27" s="1"/>
  <c r="W27"/>
  <c r="T27"/>
  <c r="S27"/>
  <c r="R27"/>
  <c r="X27" s="1"/>
  <c r="I27"/>
  <c r="F27"/>
  <c r="E27"/>
  <c r="D27"/>
  <c r="J27" s="1"/>
  <c r="AK26"/>
  <c r="AF26"/>
  <c r="AL26" s="1"/>
  <c r="W26"/>
  <c r="R26"/>
  <c r="X26" s="1"/>
  <c r="I26"/>
  <c r="D26"/>
  <c r="J26" s="1"/>
  <c r="AK25"/>
  <c r="AF25"/>
  <c r="AL25" s="1"/>
  <c r="W25"/>
  <c r="T25"/>
  <c r="S25"/>
  <c r="R25"/>
  <c r="X25" s="1"/>
  <c r="I25"/>
  <c r="F25"/>
  <c r="E25"/>
  <c r="D25"/>
  <c r="J25" s="1"/>
  <c r="AK24"/>
  <c r="AF24"/>
  <c r="AL24" s="1"/>
  <c r="W24"/>
  <c r="T24"/>
  <c r="S24"/>
  <c r="R24"/>
  <c r="X24" s="1"/>
  <c r="I24"/>
  <c r="F24"/>
  <c r="E24"/>
  <c r="D24"/>
  <c r="J24" s="1"/>
  <c r="AK23"/>
  <c r="AF23"/>
  <c r="AL23" s="1"/>
  <c r="W23"/>
  <c r="R23"/>
  <c r="X23" s="1"/>
  <c r="I23"/>
  <c r="F23"/>
  <c r="E23"/>
  <c r="D23"/>
  <c r="J23" s="1"/>
  <c r="AK22"/>
  <c r="AF22"/>
  <c r="AL22" s="1"/>
  <c r="W22"/>
  <c r="T22"/>
  <c r="S22"/>
  <c r="R22"/>
  <c r="X22" s="1"/>
  <c r="I22"/>
  <c r="D22"/>
  <c r="J22" s="1"/>
  <c r="AK21"/>
  <c r="AF21"/>
  <c r="AL21" s="1"/>
  <c r="W21"/>
  <c r="T21"/>
  <c r="S21"/>
  <c r="R21"/>
  <c r="X21" s="1"/>
  <c r="I21"/>
  <c r="F21"/>
  <c r="E21"/>
  <c r="D21"/>
  <c r="J21" s="1"/>
  <c r="AK20"/>
  <c r="AF20"/>
  <c r="AL20" s="1"/>
  <c r="W20"/>
  <c r="R20"/>
  <c r="X20" s="1"/>
  <c r="I20"/>
  <c r="D20"/>
  <c r="J20" s="1"/>
  <c r="AK19"/>
  <c r="AF19"/>
  <c r="AL19" s="1"/>
  <c r="W19"/>
  <c r="T19"/>
  <c r="S19"/>
  <c r="R19"/>
  <c r="X19" s="1"/>
  <c r="I19"/>
  <c r="F19"/>
  <c r="E19"/>
  <c r="D19"/>
  <c r="J19" s="1"/>
  <c r="AK18"/>
  <c r="AF18"/>
  <c r="AL18" s="1"/>
  <c r="W18"/>
  <c r="T18"/>
  <c r="S18"/>
  <c r="R18"/>
  <c r="X18" s="1"/>
  <c r="I18"/>
  <c r="F18"/>
  <c r="E18"/>
  <c r="D18"/>
  <c r="J18" s="1"/>
  <c r="AK17"/>
  <c r="AF17"/>
  <c r="AL17" s="1"/>
  <c r="W17"/>
  <c r="R17"/>
  <c r="X17" s="1"/>
  <c r="I17"/>
  <c r="F17"/>
  <c r="E17"/>
  <c r="D17"/>
  <c r="J17" s="1"/>
  <c r="AK16"/>
  <c r="AF16"/>
  <c r="AL16" s="1"/>
  <c r="W16"/>
  <c r="T16"/>
  <c r="S16"/>
  <c r="R16"/>
  <c r="X16" s="1"/>
  <c r="I16"/>
  <c r="D16"/>
  <c r="J16" s="1"/>
  <c r="AK15"/>
  <c r="AF15"/>
  <c r="AL15" s="1"/>
  <c r="W15"/>
  <c r="T15"/>
  <c r="S15"/>
  <c r="R15"/>
  <c r="X15" s="1"/>
  <c r="I15"/>
  <c r="F15"/>
  <c r="E15"/>
  <c r="D15"/>
  <c r="J15" s="1"/>
  <c r="AK14"/>
  <c r="AF14"/>
  <c r="AL14" s="1"/>
  <c r="W14"/>
  <c r="R14"/>
  <c r="X14" s="1"/>
  <c r="I14"/>
  <c r="D14"/>
  <c r="J14" s="1"/>
  <c r="AK13"/>
  <c r="AF13"/>
  <c r="AL13" s="1"/>
  <c r="W13"/>
  <c r="T13"/>
  <c r="S13"/>
  <c r="R13"/>
  <c r="X13" s="1"/>
  <c r="I13"/>
  <c r="F13"/>
  <c r="E13"/>
  <c r="D13"/>
  <c r="J13" s="1"/>
  <c r="AK12"/>
  <c r="AF12"/>
  <c r="AL12" s="1"/>
  <c r="W12"/>
  <c r="T12"/>
  <c r="S12"/>
  <c r="R12"/>
  <c r="X12" s="1"/>
  <c r="I12"/>
  <c r="F12"/>
  <c r="E12"/>
  <c r="D12"/>
  <c r="J12" s="1"/>
  <c r="AK11"/>
  <c r="AF11"/>
  <c r="AL11" s="1"/>
  <c r="W11"/>
  <c r="R11"/>
  <c r="X11" s="1"/>
  <c r="I11"/>
  <c r="F11"/>
  <c r="E11"/>
  <c r="D11"/>
  <c r="J11" s="1"/>
  <c r="AK10"/>
  <c r="AF10"/>
  <c r="AL10" s="1"/>
  <c r="W10"/>
  <c r="T10"/>
  <c r="S10"/>
  <c r="R10"/>
  <c r="X10" s="1"/>
  <c r="I10"/>
  <c r="D10"/>
  <c r="J10" s="1"/>
  <c r="AK9"/>
  <c r="AF9"/>
  <c r="AL9" s="1"/>
  <c r="W9"/>
  <c r="R9"/>
  <c r="X9" s="1"/>
  <c r="I9"/>
  <c r="D9"/>
  <c r="J9" s="1"/>
  <c r="AK8"/>
  <c r="AF8"/>
  <c r="AL8" s="1"/>
  <c r="W8"/>
  <c r="R8"/>
  <c r="X8" s="1"/>
  <c r="I8"/>
  <c r="D8"/>
  <c r="J8" s="1"/>
  <c r="AK7"/>
  <c r="AF7"/>
  <c r="AL7" s="1"/>
  <c r="W7"/>
  <c r="R7"/>
  <c r="X7" s="1"/>
  <c r="I7"/>
  <c r="D7"/>
  <c r="J7" s="1"/>
  <c r="AK6"/>
  <c r="AF6"/>
  <c r="AL6" s="1"/>
  <c r="W6"/>
  <c r="R6"/>
  <c r="X6" s="1"/>
  <c r="I6"/>
  <c r="D6"/>
  <c r="J6" s="1"/>
  <c r="AK5"/>
  <c r="AF5"/>
  <c r="AL5" s="1"/>
  <c r="W5"/>
  <c r="R5"/>
  <c r="X5" s="1"/>
  <c r="I5"/>
  <c r="D5"/>
  <c r="J5" s="1"/>
  <c r="AK4"/>
  <c r="AF4"/>
  <c r="AL4" s="1"/>
  <c r="W4"/>
  <c r="R4"/>
  <c r="X4" s="1"/>
  <c r="I4"/>
  <c r="D4"/>
  <c r="J4" s="1"/>
  <c r="AX27" i="3"/>
  <c r="AW27"/>
  <c r="AV27"/>
  <c r="AU27"/>
  <c r="AT27"/>
  <c r="AS27"/>
  <c r="AR27"/>
  <c r="AQ27"/>
  <c r="AP27"/>
  <c r="AO27"/>
  <c r="AH27" i="4" s="1"/>
  <c r="AN27" i="3"/>
  <c r="AG27" i="4" s="1"/>
  <c r="AM27" i="3"/>
  <c r="AL27" s="1"/>
  <c r="U27"/>
  <c r="D27"/>
  <c r="P26"/>
  <c r="O26"/>
  <c r="N26"/>
  <c r="M26"/>
  <c r="L26"/>
  <c r="K26"/>
  <c r="J26"/>
  <c r="I26"/>
  <c r="H26"/>
  <c r="G26"/>
  <c r="F26" i="4" s="1"/>
  <c r="F26" i="3"/>
  <c r="E26" i="4" s="1"/>
  <c r="E26" i="3"/>
  <c r="D26"/>
  <c r="AX25"/>
  <c r="AW25"/>
  <c r="AV25"/>
  <c r="AU25"/>
  <c r="AT25"/>
  <c r="AS25"/>
  <c r="AR25"/>
  <c r="AQ25"/>
  <c r="AP25"/>
  <c r="AO25"/>
  <c r="AH25" i="4" s="1"/>
  <c r="AN25" i="3"/>
  <c r="AG25" i="4" s="1"/>
  <c r="AM25" i="3"/>
  <c r="AL25" s="1"/>
  <c r="U25"/>
  <c r="D25"/>
  <c r="AX24"/>
  <c r="AW24"/>
  <c r="AV24"/>
  <c r="AU24"/>
  <c r="AT24"/>
  <c r="AS24"/>
  <c r="AR24"/>
  <c r="AQ24"/>
  <c r="AP24"/>
  <c r="AO24"/>
  <c r="AH24" i="4" s="1"/>
  <c r="AN24" i="3"/>
  <c r="AG24" i="4" s="1"/>
  <c r="AM24" i="3"/>
  <c r="AL24"/>
  <c r="U24"/>
  <c r="D24"/>
  <c r="D23" s="1"/>
  <c r="AW23"/>
  <c r="AU23"/>
  <c r="AS23"/>
  <c r="AQ23"/>
  <c r="AO23"/>
  <c r="AH23" i="4" s="1"/>
  <c r="AM23" i="3"/>
  <c r="AG23"/>
  <c r="AG26" s="1"/>
  <c r="AF23"/>
  <c r="AF26" s="1"/>
  <c r="AE23"/>
  <c r="AE26" s="1"/>
  <c r="AD23"/>
  <c r="AD26" s="1"/>
  <c r="AC23"/>
  <c r="AC26" s="1"/>
  <c r="AB23"/>
  <c r="AB26" s="1"/>
  <c r="AA23"/>
  <c r="AA26" s="1"/>
  <c r="Z23"/>
  <c r="Z26" s="1"/>
  <c r="Y23"/>
  <c r="Y26" s="1"/>
  <c r="X23"/>
  <c r="T23" i="4" s="1"/>
  <c r="W23" i="3"/>
  <c r="S23" i="4" s="1"/>
  <c r="V23" i="3"/>
  <c r="V26" s="1"/>
  <c r="U22"/>
  <c r="P22"/>
  <c r="AX22" s="1"/>
  <c r="O22"/>
  <c r="AW22" s="1"/>
  <c r="N22"/>
  <c r="AV22" s="1"/>
  <c r="M22"/>
  <c r="AU22" s="1"/>
  <c r="L22"/>
  <c r="AT22" s="1"/>
  <c r="K22"/>
  <c r="AS22" s="1"/>
  <c r="J22"/>
  <c r="AR22" s="1"/>
  <c r="I22"/>
  <c r="AQ22" s="1"/>
  <c r="H22"/>
  <c r="AP22" s="1"/>
  <c r="G22"/>
  <c r="F22" i="4" s="1"/>
  <c r="F22" i="3"/>
  <c r="E22" i="4" s="1"/>
  <c r="E22" i="3"/>
  <c r="AM22" s="1"/>
  <c r="D22"/>
  <c r="AX21"/>
  <c r="AW21"/>
  <c r="AV21"/>
  <c r="AU21"/>
  <c r="AT21"/>
  <c r="AS21"/>
  <c r="AR21"/>
  <c r="AQ21"/>
  <c r="AP21"/>
  <c r="AO21"/>
  <c r="AH21" i="4" s="1"/>
  <c r="AN21" i="3"/>
  <c r="AG21" i="4" s="1"/>
  <c r="AM21" i="3"/>
  <c r="AL21" s="1"/>
  <c r="U21"/>
  <c r="D21"/>
  <c r="P20"/>
  <c r="O20"/>
  <c r="N20"/>
  <c r="M20"/>
  <c r="L20"/>
  <c r="K20"/>
  <c r="J20"/>
  <c r="I20"/>
  <c r="H20"/>
  <c r="G20"/>
  <c r="F20" i="4" s="1"/>
  <c r="F20" i="3"/>
  <c r="E20" i="4" s="1"/>
  <c r="E20" i="3"/>
  <c r="D20"/>
  <c r="AX19"/>
  <c r="AW19"/>
  <c r="AV19"/>
  <c r="AU19"/>
  <c r="AT19"/>
  <c r="AS19"/>
  <c r="AR19"/>
  <c r="AQ19"/>
  <c r="AP19"/>
  <c r="AO19"/>
  <c r="AH19" i="4" s="1"/>
  <c r="AN19" i="3"/>
  <c r="AG19" i="4" s="1"/>
  <c r="AM19" i="3"/>
  <c r="AL19" s="1"/>
  <c r="U19"/>
  <c r="D19"/>
  <c r="AX18"/>
  <c r="AW18"/>
  <c r="AV18"/>
  <c r="AU18"/>
  <c r="AT18"/>
  <c r="AS18"/>
  <c r="AR18"/>
  <c r="AQ18"/>
  <c r="AP18"/>
  <c r="AO18"/>
  <c r="AH18" i="4" s="1"/>
  <c r="AN18" i="3"/>
  <c r="AG18" i="4" s="1"/>
  <c r="AM18" i="3"/>
  <c r="AL18"/>
  <c r="U18"/>
  <c r="D18"/>
  <c r="D17" s="1"/>
  <c r="AW17"/>
  <c r="AU17"/>
  <c r="AS17"/>
  <c r="AQ17"/>
  <c r="AO17"/>
  <c r="AH17" i="4" s="1"/>
  <c r="AM17" i="3"/>
  <c r="AG17"/>
  <c r="AG20" s="1"/>
  <c r="AF17"/>
  <c r="AF20" s="1"/>
  <c r="AE17"/>
  <c r="AE20" s="1"/>
  <c r="AD17"/>
  <c r="AD20" s="1"/>
  <c r="AC17"/>
  <c r="AC20" s="1"/>
  <c r="AB17"/>
  <c r="AB20" s="1"/>
  <c r="AA17"/>
  <c r="AA20" s="1"/>
  <c r="Z17"/>
  <c r="Z20" s="1"/>
  <c r="Y17"/>
  <c r="Y20" s="1"/>
  <c r="X17"/>
  <c r="T17" i="4" s="1"/>
  <c r="W17" i="3"/>
  <c r="S17" i="4" s="1"/>
  <c r="V17" i="3"/>
  <c r="V20" s="1"/>
  <c r="U16"/>
  <c r="P16"/>
  <c r="AX16" s="1"/>
  <c r="O16"/>
  <c r="AW16" s="1"/>
  <c r="N16"/>
  <c r="AV16" s="1"/>
  <c r="M16"/>
  <c r="AU16" s="1"/>
  <c r="L16"/>
  <c r="AT16" s="1"/>
  <c r="K16"/>
  <c r="AS16" s="1"/>
  <c r="J16"/>
  <c r="AR16" s="1"/>
  <c r="I16"/>
  <c r="AQ16" s="1"/>
  <c r="H16"/>
  <c r="AP16" s="1"/>
  <c r="G16"/>
  <c r="F16" i="4" s="1"/>
  <c r="F16" i="3"/>
  <c r="E16" i="4" s="1"/>
  <c r="E16" i="3"/>
  <c r="AM16" s="1"/>
  <c r="D16"/>
  <c r="AX15"/>
  <c r="AW15"/>
  <c r="AV15"/>
  <c r="AU15"/>
  <c r="AT15"/>
  <c r="AS15"/>
  <c r="AR15"/>
  <c r="AQ15"/>
  <c r="AP15"/>
  <c r="AO15"/>
  <c r="AH15" i="4" s="1"/>
  <c r="AN15" i="3"/>
  <c r="AG15" i="4" s="1"/>
  <c r="AM15" i="3"/>
  <c r="AL15" s="1"/>
  <c r="U15"/>
  <c r="D15"/>
  <c r="P14"/>
  <c r="O14"/>
  <c r="N14"/>
  <c r="M14"/>
  <c r="L14"/>
  <c r="K14"/>
  <c r="J14"/>
  <c r="I14"/>
  <c r="H14"/>
  <c r="G14"/>
  <c r="F14" i="4" s="1"/>
  <c r="F14" i="3"/>
  <c r="E14" i="4" s="1"/>
  <c r="E14" i="3"/>
  <c r="D14"/>
  <c r="AX13"/>
  <c r="AW13"/>
  <c r="AV13"/>
  <c r="AU13"/>
  <c r="AT13"/>
  <c r="AS13"/>
  <c r="AR13"/>
  <c r="AQ13"/>
  <c r="AP13"/>
  <c r="AO13"/>
  <c r="AH13" i="4" s="1"/>
  <c r="AN13" i="3"/>
  <c r="AG13" i="4" s="1"/>
  <c r="AM13" i="3"/>
  <c r="AL13" s="1"/>
  <c r="U13"/>
  <c r="D13"/>
  <c r="AX12"/>
  <c r="AW12"/>
  <c r="AV12"/>
  <c r="AU12"/>
  <c r="AT12"/>
  <c r="AS12"/>
  <c r="AR12"/>
  <c r="AQ12"/>
  <c r="AP12"/>
  <c r="AO12"/>
  <c r="AH12" i="4" s="1"/>
  <c r="AN12" i="3"/>
  <c r="AG12" i="4" s="1"/>
  <c r="AM12" i="3"/>
  <c r="AL12"/>
  <c r="U12"/>
  <c r="D12"/>
  <c r="D11" s="1"/>
  <c r="AW11"/>
  <c r="AU11"/>
  <c r="AS11"/>
  <c r="AQ11"/>
  <c r="AO11"/>
  <c r="AH11" i="4" s="1"/>
  <c r="AM11" i="3"/>
  <c r="AG11"/>
  <c r="AG14" s="1"/>
  <c r="AG8" s="1"/>
  <c r="AF11"/>
  <c r="AF14" s="1"/>
  <c r="AF8" s="1"/>
  <c r="AE11"/>
  <c r="AE14" s="1"/>
  <c r="AE8" s="1"/>
  <c r="AD11"/>
  <c r="AD14" s="1"/>
  <c r="AD8" s="1"/>
  <c r="AC11"/>
  <c r="AC14" s="1"/>
  <c r="AC8" s="1"/>
  <c r="AB11"/>
  <c r="AB14" s="1"/>
  <c r="AB8" s="1"/>
  <c r="AA11"/>
  <c r="AA14" s="1"/>
  <c r="AA8" s="1"/>
  <c r="Z11"/>
  <c r="Z14" s="1"/>
  <c r="Z8" s="1"/>
  <c r="Y11"/>
  <c r="Y14" s="1"/>
  <c r="Y8" s="1"/>
  <c r="X11"/>
  <c r="T11" i="4" s="1"/>
  <c r="W11" i="3"/>
  <c r="S11" i="4" s="1"/>
  <c r="V11" i="3"/>
  <c r="V14" s="1"/>
  <c r="U10"/>
  <c r="P10"/>
  <c r="AX10" s="1"/>
  <c r="AX4" s="1"/>
  <c r="O10"/>
  <c r="AW10" s="1"/>
  <c r="AW4" s="1"/>
  <c r="N10"/>
  <c r="AV10" s="1"/>
  <c r="AV4" s="1"/>
  <c r="M10"/>
  <c r="AU10" s="1"/>
  <c r="AU4" s="1"/>
  <c r="L10"/>
  <c r="AT10" s="1"/>
  <c r="AT4" s="1"/>
  <c r="K10"/>
  <c r="AS10" s="1"/>
  <c r="AS4" s="1"/>
  <c r="J10"/>
  <c r="AR10" s="1"/>
  <c r="AR4" s="1"/>
  <c r="I10"/>
  <c r="AQ10" s="1"/>
  <c r="AQ4" s="1"/>
  <c r="H10"/>
  <c r="AP10" s="1"/>
  <c r="AP4" s="1"/>
  <c r="G10"/>
  <c r="F10" i="4" s="1"/>
  <c r="F10" i="3"/>
  <c r="E10" i="4" s="1"/>
  <c r="E10" i="3"/>
  <c r="AM10" s="1"/>
  <c r="D10"/>
  <c r="AX9"/>
  <c r="AW9"/>
  <c r="AV9"/>
  <c r="AU9"/>
  <c r="AT9"/>
  <c r="AS9"/>
  <c r="AR9"/>
  <c r="AQ9"/>
  <c r="AP9"/>
  <c r="AO9"/>
  <c r="AH9" i="4" s="1"/>
  <c r="AN9" i="3"/>
  <c r="AG9" i="4" s="1"/>
  <c r="AM9" i="3"/>
  <c r="AL9" s="1"/>
  <c r="AG9"/>
  <c r="AF9"/>
  <c r="AE9"/>
  <c r="AD9"/>
  <c r="AC9"/>
  <c r="AB9"/>
  <c r="AA9"/>
  <c r="Z9"/>
  <c r="Y9"/>
  <c r="X9"/>
  <c r="T9" i="4" s="1"/>
  <c r="W9" i="3"/>
  <c r="S9" i="4" s="1"/>
  <c r="V9" i="3"/>
  <c r="U9"/>
  <c r="P9"/>
  <c r="O9"/>
  <c r="N9"/>
  <c r="M9"/>
  <c r="L9"/>
  <c r="K9"/>
  <c r="J9"/>
  <c r="I9"/>
  <c r="H9"/>
  <c r="G9"/>
  <c r="F9" i="4" s="1"/>
  <c r="F9" i="3"/>
  <c r="E9" i="4" s="1"/>
  <c r="E9" i="3"/>
  <c r="D9" s="1"/>
  <c r="P8"/>
  <c r="O8"/>
  <c r="N8"/>
  <c r="M8"/>
  <c r="L8"/>
  <c r="K8"/>
  <c r="J8"/>
  <c r="I8"/>
  <c r="H8"/>
  <c r="G8"/>
  <c r="F8" i="4" s="1"/>
  <c r="F8" i="3"/>
  <c r="E8" i="4" s="1"/>
  <c r="E8" i="3"/>
  <c r="D8"/>
  <c r="AX7"/>
  <c r="AW7"/>
  <c r="AV7"/>
  <c r="AU7"/>
  <c r="AT7"/>
  <c r="AS7"/>
  <c r="AR7"/>
  <c r="AQ7"/>
  <c r="AP7"/>
  <c r="AO7"/>
  <c r="AH7" i="4" s="1"/>
  <c r="AN7" i="3"/>
  <c r="AG7" i="4" s="1"/>
  <c r="AM7" i="3"/>
  <c r="AL7" s="1"/>
  <c r="AG7"/>
  <c r="AF7"/>
  <c r="AE7"/>
  <c r="AD7"/>
  <c r="AC7"/>
  <c r="AB7"/>
  <c r="AA7"/>
  <c r="Z7"/>
  <c r="Y7"/>
  <c r="X7"/>
  <c r="T7" i="4" s="1"/>
  <c r="W7" i="3"/>
  <c r="S7" i="4" s="1"/>
  <c r="V7" i="3"/>
  <c r="U7"/>
  <c r="P7"/>
  <c r="O7"/>
  <c r="N7"/>
  <c r="M7"/>
  <c r="L7"/>
  <c r="K7"/>
  <c r="J7"/>
  <c r="I7"/>
  <c r="H7"/>
  <c r="G7"/>
  <c r="F7" i="4" s="1"/>
  <c r="F7" i="3"/>
  <c r="E7" i="4" s="1"/>
  <c r="E7" i="3"/>
  <c r="D7" s="1"/>
  <c r="AX6"/>
  <c r="AW6"/>
  <c r="AV6"/>
  <c r="AU6"/>
  <c r="AT6"/>
  <c r="AS6"/>
  <c r="AR6"/>
  <c r="AQ6"/>
  <c r="AP6"/>
  <c r="AO6"/>
  <c r="AH6" i="4" s="1"/>
  <c r="AN6" i="3"/>
  <c r="AG6" i="4" s="1"/>
  <c r="AM6" i="3"/>
  <c r="AL6"/>
  <c r="AG6"/>
  <c r="AF6"/>
  <c r="AE6"/>
  <c r="AD6"/>
  <c r="AC6"/>
  <c r="AB6"/>
  <c r="AA6"/>
  <c r="Z6"/>
  <c r="Y6"/>
  <c r="X6"/>
  <c r="T6" i="4" s="1"/>
  <c r="W6" i="3"/>
  <c r="S6" i="4" s="1"/>
  <c r="V6" i="3"/>
  <c r="U6" s="1"/>
  <c r="P6"/>
  <c r="O6"/>
  <c r="N6"/>
  <c r="M6"/>
  <c r="L6"/>
  <c r="K6"/>
  <c r="J6"/>
  <c r="I6"/>
  <c r="H6"/>
  <c r="G6"/>
  <c r="F6" i="4" s="1"/>
  <c r="F6" i="3"/>
  <c r="E6" i="4" s="1"/>
  <c r="E6" i="3"/>
  <c r="D6"/>
  <c r="AW5"/>
  <c r="AU5"/>
  <c r="AS5"/>
  <c r="AQ5"/>
  <c r="AO5"/>
  <c r="AH5" i="4" s="1"/>
  <c r="AM5" i="3"/>
  <c r="AG5"/>
  <c r="AF5"/>
  <c r="AE5"/>
  <c r="AD5"/>
  <c r="AC5"/>
  <c r="AB5"/>
  <c r="AA5"/>
  <c r="Z5"/>
  <c r="Y5"/>
  <c r="X5"/>
  <c r="T5" i="4" s="1"/>
  <c r="W5" i="3"/>
  <c r="S5" i="4" s="1"/>
  <c r="V5" i="3"/>
  <c r="U5"/>
  <c r="P5"/>
  <c r="O5"/>
  <c r="N5"/>
  <c r="M5"/>
  <c r="L5"/>
  <c r="K5"/>
  <c r="J5"/>
  <c r="I5"/>
  <c r="H5"/>
  <c r="G5"/>
  <c r="F5" i="4" s="1"/>
  <c r="F5" i="3"/>
  <c r="E5" i="4" s="1"/>
  <c r="E5" i="3"/>
  <c r="D5" s="1"/>
  <c r="AG4"/>
  <c r="AF4"/>
  <c r="AE4"/>
  <c r="AD4"/>
  <c r="AC4"/>
  <c r="AB4"/>
  <c r="AA4"/>
  <c r="Z4"/>
  <c r="Y4"/>
  <c r="X4"/>
  <c r="T4" i="4" s="1"/>
  <c r="W4" i="3"/>
  <c r="S4" i="4" s="1"/>
  <c r="V4" i="3"/>
  <c r="U4" s="1"/>
  <c r="P4"/>
  <c r="O4"/>
  <c r="N4"/>
  <c r="M4"/>
  <c r="L4"/>
  <c r="K4"/>
  <c r="J4"/>
  <c r="I4"/>
  <c r="H4"/>
  <c r="G4"/>
  <c r="F4" i="4" s="1"/>
  <c r="F4" i="3"/>
  <c r="E4" i="4" s="1"/>
  <c r="E4" i="3"/>
  <c r="D4"/>
  <c r="V10" i="4" l="1"/>
  <c r="H11"/>
  <c r="H12"/>
  <c r="V12"/>
  <c r="H13"/>
  <c r="V13"/>
  <c r="H15"/>
  <c r="V15"/>
  <c r="V16"/>
  <c r="H17"/>
  <c r="H18"/>
  <c r="V18"/>
  <c r="H19"/>
  <c r="V19"/>
  <c r="H21"/>
  <c r="V21"/>
  <c r="V22"/>
  <c r="H23"/>
  <c r="H24"/>
  <c r="V24"/>
  <c r="H25"/>
  <c r="V25"/>
  <c r="H27"/>
  <c r="V27"/>
  <c r="AM4" i="3"/>
  <c r="AP14"/>
  <c r="AR14"/>
  <c r="AT14"/>
  <c r="AV14"/>
  <c r="AX14"/>
  <c r="AP20"/>
  <c r="AR20"/>
  <c r="AT20"/>
  <c r="AV20"/>
  <c r="AX20"/>
  <c r="AP26"/>
  <c r="AR26"/>
  <c r="AT26"/>
  <c r="AV26"/>
  <c r="AX26"/>
  <c r="H4" i="4"/>
  <c r="K4"/>
  <c r="L4" s="1"/>
  <c r="G4"/>
  <c r="V4"/>
  <c r="Y4"/>
  <c r="Z4" s="1"/>
  <c r="U4"/>
  <c r="V8" i="3"/>
  <c r="AM14"/>
  <c r="AQ14"/>
  <c r="AS14"/>
  <c r="AU14"/>
  <c r="AW14"/>
  <c r="AM20"/>
  <c r="AQ20"/>
  <c r="AS20"/>
  <c r="AU20"/>
  <c r="AW20"/>
  <c r="AM26"/>
  <c r="AQ26"/>
  <c r="AS26"/>
  <c r="AU26"/>
  <c r="AW26"/>
  <c r="V5" i="4"/>
  <c r="Y5"/>
  <c r="Z5" s="1"/>
  <c r="U5"/>
  <c r="H6"/>
  <c r="K6"/>
  <c r="G6"/>
  <c r="AJ6"/>
  <c r="AM6"/>
  <c r="AI6"/>
  <c r="V7"/>
  <c r="Y7"/>
  <c r="U7"/>
  <c r="H8"/>
  <c r="K8"/>
  <c r="G8"/>
  <c r="V9"/>
  <c r="Y9"/>
  <c r="U9"/>
  <c r="H10"/>
  <c r="K10"/>
  <c r="G10"/>
  <c r="V11"/>
  <c r="Y11"/>
  <c r="U11"/>
  <c r="AJ12"/>
  <c r="AM12"/>
  <c r="AI12"/>
  <c r="H14"/>
  <c r="K14"/>
  <c r="G14"/>
  <c r="H16"/>
  <c r="K16"/>
  <c r="G16"/>
  <c r="V17"/>
  <c r="Y17"/>
  <c r="U17"/>
  <c r="AJ18"/>
  <c r="AM18"/>
  <c r="AI18"/>
  <c r="H20"/>
  <c r="K20"/>
  <c r="G20"/>
  <c r="H22"/>
  <c r="K22"/>
  <c r="G22"/>
  <c r="V23"/>
  <c r="Y23"/>
  <c r="U23"/>
  <c r="AJ24"/>
  <c r="AM24"/>
  <c r="AI24"/>
  <c r="H26"/>
  <c r="K26"/>
  <c r="G26"/>
  <c r="AO10" i="3"/>
  <c r="AN11"/>
  <c r="AP11"/>
  <c r="AR11"/>
  <c r="AT11"/>
  <c r="AV11"/>
  <c r="AX11"/>
  <c r="W14"/>
  <c r="AO16"/>
  <c r="AH16" i="4" s="1"/>
  <c r="AN17" i="3"/>
  <c r="AG17" i="4" s="1"/>
  <c r="AP17" i="3"/>
  <c r="AR17"/>
  <c r="AT17"/>
  <c r="AV17"/>
  <c r="AX17"/>
  <c r="W20"/>
  <c r="S20" i="4" s="1"/>
  <c r="AO22" i="3"/>
  <c r="AH22" i="4" s="1"/>
  <c r="AN23" i="3"/>
  <c r="AG23" i="4" s="1"/>
  <c r="AP23" i="3"/>
  <c r="AR23"/>
  <c r="AT23"/>
  <c r="AV23"/>
  <c r="AX23"/>
  <c r="W26"/>
  <c r="S26" i="4" s="1"/>
  <c r="H5"/>
  <c r="K5"/>
  <c r="L5" s="1"/>
  <c r="G5"/>
  <c r="AM5"/>
  <c r="AN5" s="1"/>
  <c r="AI5"/>
  <c r="V6"/>
  <c r="Y6"/>
  <c r="U6"/>
  <c r="H7"/>
  <c r="K7"/>
  <c r="G7"/>
  <c r="AJ7"/>
  <c r="AM7"/>
  <c r="AI7"/>
  <c r="H9"/>
  <c r="K9"/>
  <c r="G9"/>
  <c r="AJ9"/>
  <c r="AM9"/>
  <c r="AI9"/>
  <c r="AM11"/>
  <c r="AI11"/>
  <c r="AJ13"/>
  <c r="AM13"/>
  <c r="AI13"/>
  <c r="AJ15"/>
  <c r="AM15"/>
  <c r="AI15"/>
  <c r="AJ17"/>
  <c r="AM17"/>
  <c r="AI17"/>
  <c r="AJ19"/>
  <c r="AM19"/>
  <c r="AI19"/>
  <c r="AJ21"/>
  <c r="AM21"/>
  <c r="AI21"/>
  <c r="AJ23"/>
  <c r="AM23"/>
  <c r="AI23"/>
  <c r="AJ25"/>
  <c r="AM25"/>
  <c r="AI25"/>
  <c r="AJ27"/>
  <c r="AM27"/>
  <c r="AI27"/>
  <c r="AN10" i="3"/>
  <c r="AL10" s="1"/>
  <c r="X14"/>
  <c r="AN14"/>
  <c r="AN16"/>
  <c r="AG16" i="4" s="1"/>
  <c r="X20" i="3"/>
  <c r="T20" i="4" s="1"/>
  <c r="AN20" i="3"/>
  <c r="AG20" i="4" s="1"/>
  <c r="AN22" i="3"/>
  <c r="AG22" i="4" s="1"/>
  <c r="X26" i="3"/>
  <c r="T26" i="4" s="1"/>
  <c r="AN26" i="3"/>
  <c r="AG26" i="4" s="1"/>
  <c r="U10"/>
  <c r="Y10"/>
  <c r="G11"/>
  <c r="K11"/>
  <c r="G12"/>
  <c r="K12"/>
  <c r="U12"/>
  <c r="Y12"/>
  <c r="G13"/>
  <c r="K13"/>
  <c r="U13"/>
  <c r="Y13"/>
  <c r="G15"/>
  <c r="K15"/>
  <c r="U15"/>
  <c r="Y15"/>
  <c r="U16"/>
  <c r="Y16"/>
  <c r="G17"/>
  <c r="K17"/>
  <c r="G18"/>
  <c r="K18"/>
  <c r="U18"/>
  <c r="Y18"/>
  <c r="G19"/>
  <c r="K19"/>
  <c r="U19"/>
  <c r="Y19"/>
  <c r="G21"/>
  <c r="K21"/>
  <c r="U21"/>
  <c r="Y21"/>
  <c r="U22"/>
  <c r="Y22"/>
  <c r="G23"/>
  <c r="K23"/>
  <c r="G24"/>
  <c r="K24"/>
  <c r="U24"/>
  <c r="Y24"/>
  <c r="G25"/>
  <c r="K25"/>
  <c r="U25"/>
  <c r="Y25"/>
  <c r="G27"/>
  <c r="K27"/>
  <c r="U27"/>
  <c r="Y27"/>
  <c r="V26" l="1"/>
  <c r="Y26"/>
  <c r="U26"/>
  <c r="T14"/>
  <c r="X8" i="3"/>
  <c r="T8" i="4" s="1"/>
  <c r="AN25"/>
  <c r="AO25"/>
  <c r="AN21"/>
  <c r="AO21"/>
  <c r="AN17"/>
  <c r="AO17"/>
  <c r="AN13"/>
  <c r="AO13"/>
  <c r="AN9"/>
  <c r="AN7"/>
  <c r="Z6"/>
  <c r="AA6"/>
  <c r="AJ22"/>
  <c r="AM22"/>
  <c r="AI22"/>
  <c r="AH10"/>
  <c r="AO4" i="3"/>
  <c r="AH4" i="4" s="1"/>
  <c r="L26"/>
  <c r="M26"/>
  <c r="Z23"/>
  <c r="AA23"/>
  <c r="L20"/>
  <c r="M20"/>
  <c r="Z17"/>
  <c r="AA17"/>
  <c r="L14"/>
  <c r="M14"/>
  <c r="Z11"/>
  <c r="AA11"/>
  <c r="Z9"/>
  <c r="AA9"/>
  <c r="Z7"/>
  <c r="AA7"/>
  <c r="L6"/>
  <c r="M6"/>
  <c r="AO26" i="3"/>
  <c r="AH26" i="4" s="1"/>
  <c r="AO14" i="3"/>
  <c r="AX5"/>
  <c r="AT5"/>
  <c r="AP5"/>
  <c r="U20"/>
  <c r="U17" s="1"/>
  <c r="AU8"/>
  <c r="AQ8"/>
  <c r="AL22"/>
  <c r="AL16"/>
  <c r="AV8"/>
  <c r="AR8"/>
  <c r="Z27" i="4"/>
  <c r="AA27"/>
  <c r="L27"/>
  <c r="M27"/>
  <c r="Z25"/>
  <c r="AA25"/>
  <c r="L25"/>
  <c r="M25"/>
  <c r="Z24"/>
  <c r="AA24"/>
  <c r="L24"/>
  <c r="M24"/>
  <c r="L23"/>
  <c r="M23"/>
  <c r="Z22"/>
  <c r="AA22"/>
  <c r="Z21"/>
  <c r="AA21"/>
  <c r="L21"/>
  <c r="M21"/>
  <c r="Z19"/>
  <c r="AA19"/>
  <c r="L19"/>
  <c r="M19"/>
  <c r="Z18"/>
  <c r="AA18"/>
  <c r="L18"/>
  <c r="M18"/>
  <c r="L17"/>
  <c r="M17"/>
  <c r="Z16"/>
  <c r="AA16"/>
  <c r="Z15"/>
  <c r="AA15"/>
  <c r="L15"/>
  <c r="M15"/>
  <c r="Z13"/>
  <c r="AA13"/>
  <c r="L13"/>
  <c r="M13"/>
  <c r="Z12"/>
  <c r="AA12"/>
  <c r="L12"/>
  <c r="M12"/>
  <c r="L11"/>
  <c r="M11"/>
  <c r="Z10"/>
  <c r="AA10"/>
  <c r="V20"/>
  <c r="Y20"/>
  <c r="U20"/>
  <c r="AG14"/>
  <c r="AN8" i="3"/>
  <c r="AG8" i="4" s="1"/>
  <c r="AG10"/>
  <c r="AN4" i="3"/>
  <c r="AG4" i="4" s="1"/>
  <c r="AN27"/>
  <c r="AO27"/>
  <c r="AN23"/>
  <c r="AO23"/>
  <c r="AN19"/>
  <c r="AO19"/>
  <c r="AN15"/>
  <c r="AO15"/>
  <c r="AN11"/>
  <c r="AO11"/>
  <c r="L9"/>
  <c r="M9"/>
  <c r="L7"/>
  <c r="M7"/>
  <c r="AJ16"/>
  <c r="AM16"/>
  <c r="AI16"/>
  <c r="S14"/>
  <c r="W8" i="3"/>
  <c r="S8" i="4" s="1"/>
  <c r="AG11"/>
  <c r="AJ11" s="1"/>
  <c r="AN5" i="3"/>
  <c r="AN24" i="4"/>
  <c r="AO24"/>
  <c r="L22"/>
  <c r="M22"/>
  <c r="AN18"/>
  <c r="AO18"/>
  <c r="L16"/>
  <c r="M16"/>
  <c r="AN12"/>
  <c r="AO12"/>
  <c r="L10"/>
  <c r="M10"/>
  <c r="L8"/>
  <c r="M8"/>
  <c r="AN6"/>
  <c r="AL14" i="3"/>
  <c r="AL11" s="1"/>
  <c r="AM8"/>
  <c r="AO20"/>
  <c r="AH20" i="4" s="1"/>
  <c r="AV5" i="3"/>
  <c r="AR5"/>
  <c r="AL26"/>
  <c r="AL23" s="1"/>
  <c r="U26"/>
  <c r="U23" s="1"/>
  <c r="AW8"/>
  <c r="AS8"/>
  <c r="U14"/>
  <c r="U11" s="1"/>
  <c r="AX8"/>
  <c r="AT8"/>
  <c r="AP8"/>
  <c r="AL4"/>
  <c r="AJ20" i="4" l="1"/>
  <c r="AM20"/>
  <c r="AI20"/>
  <c r="AN16"/>
  <c r="AJ26"/>
  <c r="AM26"/>
  <c r="AI26"/>
  <c r="AJ10"/>
  <c r="AM10"/>
  <c r="AI10"/>
  <c r="AN22"/>
  <c r="V8"/>
  <c r="Y8"/>
  <c r="AA20" s="1"/>
  <c r="U8"/>
  <c r="AG5"/>
  <c r="AJ5" s="1"/>
  <c r="AL5" i="3"/>
  <c r="Z20" i="4"/>
  <c r="AH14"/>
  <c r="AO8" i="3"/>
  <c r="AH8" i="4" s="1"/>
  <c r="AJ4"/>
  <c r="AM4"/>
  <c r="AI4"/>
  <c r="V14"/>
  <c r="Y14"/>
  <c r="U14"/>
  <c r="Z26"/>
  <c r="AA26"/>
  <c r="U8" i="3"/>
  <c r="AL20"/>
  <c r="AL17" s="1"/>
  <c r="M5" i="4"/>
  <c r="M4" s="1"/>
  <c r="AN4" l="1"/>
  <c r="AO6"/>
  <c r="AO9"/>
  <c r="AO7"/>
  <c r="AJ8"/>
  <c r="AM8"/>
  <c r="AI8"/>
  <c r="Z8"/>
  <c r="AA8"/>
  <c r="AA5" s="1"/>
  <c r="AA4" s="1"/>
  <c r="AN26"/>
  <c r="AO26"/>
  <c r="AO22"/>
  <c r="AO16"/>
  <c r="Z14"/>
  <c r="AA14"/>
  <c r="AJ14"/>
  <c r="AM14"/>
  <c r="AI14"/>
  <c r="AN10"/>
  <c r="AO10"/>
  <c r="AN20"/>
  <c r="AO20"/>
  <c r="AL8" i="3"/>
  <c r="AN14" i="4" l="1"/>
  <c r="AO14"/>
  <c r="AN8"/>
  <c r="AO8"/>
  <c r="AO5"/>
  <c r="AO4" s="1"/>
</calcChain>
</file>

<file path=xl/sharedStrings.xml><?xml version="1.0" encoding="utf-8"?>
<sst xmlns="http://schemas.openxmlformats.org/spreadsheetml/2006/main" count="258" uniqueCount="43">
  <si>
    <t>구    분</t>
    <phoneticPr fontId="3" type="noConversion"/>
  </si>
  <si>
    <t>계</t>
    <phoneticPr fontId="3" type="noConversion"/>
  </si>
  <si>
    <t>1월</t>
    <phoneticPr fontId="3" type="noConversion"/>
  </si>
  <si>
    <t>2월</t>
    <phoneticPr fontId="3" type="noConversion"/>
  </si>
  <si>
    <t>3월</t>
    <phoneticPr fontId="3" type="noConversion"/>
  </si>
  <si>
    <t>4월</t>
    <phoneticPr fontId="3" type="noConversion"/>
  </si>
  <si>
    <t>5월</t>
    <phoneticPr fontId="3" type="noConversion"/>
  </si>
  <si>
    <t>6월</t>
    <phoneticPr fontId="3" type="noConversion"/>
  </si>
  <si>
    <t>7월</t>
    <phoneticPr fontId="3" type="noConversion"/>
  </si>
  <si>
    <t>8월</t>
    <phoneticPr fontId="3" type="noConversion"/>
  </si>
  <si>
    <t>9월</t>
    <phoneticPr fontId="3" type="noConversion"/>
  </si>
  <si>
    <t>10월</t>
    <phoneticPr fontId="3" type="noConversion"/>
  </si>
  <si>
    <t>11월</t>
    <phoneticPr fontId="3" type="noConversion"/>
  </si>
  <si>
    <t>12월</t>
    <phoneticPr fontId="3" type="noConversion"/>
  </si>
  <si>
    <t>총 계</t>
    <phoneticPr fontId="3" type="noConversion"/>
  </si>
  <si>
    <t>합 계</t>
    <phoneticPr fontId="3" type="noConversion"/>
  </si>
  <si>
    <t>소 계</t>
    <phoneticPr fontId="3" type="noConversion"/>
  </si>
  <si>
    <t>수입</t>
    <phoneticPr fontId="3" type="noConversion"/>
  </si>
  <si>
    <t>수출</t>
    <phoneticPr fontId="3" type="noConversion"/>
  </si>
  <si>
    <t>T/S</t>
    <phoneticPr fontId="3" type="noConversion"/>
  </si>
  <si>
    <t>연 안</t>
    <phoneticPr fontId="3" type="noConversion"/>
  </si>
  <si>
    <t>11.3</t>
    <phoneticPr fontId="3" type="noConversion"/>
  </si>
  <si>
    <t>12.2</t>
    <phoneticPr fontId="3" type="noConversion"/>
  </si>
  <si>
    <t>12.3</t>
    <phoneticPr fontId="3" type="noConversion"/>
  </si>
  <si>
    <t>전년대비</t>
    <phoneticPr fontId="3" type="noConversion"/>
  </si>
  <si>
    <t>전월대비</t>
    <phoneticPr fontId="3" type="noConversion"/>
  </si>
  <si>
    <t>11년</t>
    <phoneticPr fontId="3" type="noConversion"/>
  </si>
  <si>
    <t>11.1.~3.</t>
    <phoneticPr fontId="3" type="noConversion"/>
  </si>
  <si>
    <t>12.1.~3.</t>
    <phoneticPr fontId="3" type="noConversion"/>
  </si>
  <si>
    <t>증감율</t>
    <phoneticPr fontId="3" type="noConversion"/>
  </si>
  <si>
    <t>점유율</t>
    <phoneticPr fontId="3" type="noConversion"/>
  </si>
  <si>
    <t>PORT-MIS</t>
    <phoneticPr fontId="3" type="noConversion"/>
  </si>
  <si>
    <t>여수항 광양항 화물처리실적(2012)</t>
    <phoneticPr fontId="3" type="noConversion"/>
  </si>
  <si>
    <t>여수항 광양항 화물처리실적(2012)-컨테이너물량</t>
    <phoneticPr fontId="3" type="noConversion"/>
  </si>
  <si>
    <t>여수항 광양항 화물처리실적(2012)-컨테이너물량 제외</t>
    <phoneticPr fontId="3" type="noConversion"/>
  </si>
  <si>
    <t>(단위: R/T, %)</t>
    <phoneticPr fontId="3" type="noConversion"/>
  </si>
  <si>
    <t>광양항(광양지역)</t>
    <phoneticPr fontId="3" type="noConversion"/>
  </si>
  <si>
    <t>광양항(여천지역)</t>
    <phoneticPr fontId="3" type="noConversion"/>
  </si>
  <si>
    <t>여수항</t>
    <phoneticPr fontId="3" type="noConversion"/>
  </si>
  <si>
    <t>여수항 광양항 화물처리실적(2012. 3.)</t>
    <phoneticPr fontId="3" type="noConversion"/>
  </si>
  <si>
    <t>여수항 광양항 화물처리실적(2012. 3.)-컨테이너화물</t>
    <phoneticPr fontId="3" type="noConversion"/>
  </si>
  <si>
    <t>여수항 광양항 화물처리실적(2012. 3.)-컨테이너화물 제외</t>
    <phoneticPr fontId="3" type="noConversion"/>
  </si>
  <si>
    <t>PORT-MIS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</si>
</sst>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.0"/>
    <numFmt numFmtId="177" formatCode="#,##0,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3" fontId="4" fillId="0" borderId="0" xfId="0" applyNumberFormat="1" applyFont="1" applyFill="1" applyAlignment="1">
      <alignment horizontal="center" vertical="center" shrinkToFit="1"/>
    </xf>
    <xf numFmtId="3" fontId="5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3" fontId="8" fillId="0" borderId="36" xfId="0" applyNumberFormat="1" applyFont="1" applyFill="1" applyBorder="1" applyAlignment="1">
      <alignment vertical="center" shrinkToFit="1"/>
    </xf>
    <xf numFmtId="3" fontId="8" fillId="0" borderId="37" xfId="0" applyNumberFormat="1" applyFont="1" applyFill="1" applyBorder="1" applyAlignment="1">
      <alignment vertical="center" shrinkToFit="1"/>
    </xf>
    <xf numFmtId="3" fontId="9" fillId="0" borderId="37" xfId="0" applyNumberFormat="1" applyFont="1" applyFill="1" applyBorder="1" applyAlignment="1">
      <alignment vertical="center" shrinkToFit="1"/>
    </xf>
    <xf numFmtId="176" fontId="8" fillId="0" borderId="37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vertical="center" shrinkToFit="1"/>
    </xf>
    <xf numFmtId="3" fontId="8" fillId="0" borderId="39" xfId="0" applyNumberFormat="1" applyFont="1" applyFill="1" applyBorder="1" applyAlignment="1">
      <alignment vertical="center" shrinkToFit="1"/>
    </xf>
    <xf numFmtId="3" fontId="9" fillId="0" borderId="39" xfId="0" applyNumberFormat="1" applyFont="1" applyFill="1" applyBorder="1" applyAlignment="1">
      <alignment vertical="center" shrinkToFit="1"/>
    </xf>
    <xf numFmtId="176" fontId="8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176" fontId="8" fillId="0" borderId="4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3" fontId="12" fillId="2" borderId="8" xfId="0" applyNumberFormat="1" applyFont="1" applyFill="1" applyBorder="1" applyAlignment="1">
      <alignment horizontal="right" vertical="center" shrinkToFit="1"/>
    </xf>
    <xf numFmtId="3" fontId="12" fillId="2" borderId="9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horizontal="right" vertical="center" shrinkToFit="1"/>
    </xf>
    <xf numFmtId="3" fontId="12" fillId="0" borderId="18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right" vertical="center" shrinkToFit="1"/>
    </xf>
    <xf numFmtId="3" fontId="12" fillId="0" borderId="23" xfId="0" applyNumberFormat="1" applyFont="1" applyFill="1" applyBorder="1" applyAlignment="1">
      <alignment horizontal="right" vertical="center" shrinkToFit="1"/>
    </xf>
    <xf numFmtId="3" fontId="12" fillId="0" borderId="24" xfId="0" applyNumberFormat="1" applyFont="1" applyFill="1" applyBorder="1" applyAlignment="1">
      <alignment vertical="center"/>
    </xf>
    <xf numFmtId="3" fontId="12" fillId="0" borderId="41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right" vertical="center" shrinkToFit="1"/>
    </xf>
    <xf numFmtId="3" fontId="12" fillId="0" borderId="31" xfId="0" applyNumberFormat="1" applyFont="1" applyFill="1" applyBorder="1" applyAlignment="1">
      <alignment vertical="center"/>
    </xf>
    <xf numFmtId="3" fontId="12" fillId="0" borderId="32" xfId="0" applyNumberFormat="1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6" fillId="0" borderId="59" xfId="0" quotePrefix="1" applyFont="1" applyFill="1" applyBorder="1" applyAlignment="1">
      <alignment horizontal="center" vertical="center"/>
    </xf>
    <xf numFmtId="0" fontId="6" fillId="0" borderId="57" xfId="0" quotePrefix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vertical="center" shrinkToFit="1"/>
    </xf>
    <xf numFmtId="3" fontId="8" fillId="0" borderId="34" xfId="0" applyNumberFormat="1" applyFont="1" applyFill="1" applyBorder="1" applyAlignment="1">
      <alignment vertical="center" shrinkToFit="1"/>
    </xf>
    <xf numFmtId="3" fontId="9" fillId="0" borderId="34" xfId="0" applyNumberFormat="1" applyFont="1" applyFill="1" applyBorder="1" applyAlignment="1">
      <alignment vertical="center" shrinkToFit="1"/>
    </xf>
    <xf numFmtId="176" fontId="8" fillId="0" borderId="34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176" fontId="8" fillId="0" borderId="25" xfId="1" applyNumberFormat="1" applyFont="1" applyFill="1" applyBorder="1" applyAlignment="1">
      <alignment vertical="center"/>
    </xf>
    <xf numFmtId="176" fontId="8" fillId="0" borderId="40" xfId="1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 shrinkToFit="1"/>
    </xf>
    <xf numFmtId="3" fontId="8" fillId="0" borderId="65" xfId="0" applyNumberFormat="1" applyFont="1" applyFill="1" applyBorder="1" applyAlignment="1">
      <alignment vertical="center" shrinkToFit="1"/>
    </xf>
    <xf numFmtId="3" fontId="9" fillId="0" borderId="65" xfId="0" applyNumberFormat="1" applyFont="1" applyFill="1" applyBorder="1" applyAlignment="1">
      <alignment vertical="center" shrinkToFit="1"/>
    </xf>
    <xf numFmtId="176" fontId="8" fillId="0" borderId="65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176" fontId="8" fillId="0" borderId="63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textRotation="255"/>
    </xf>
    <xf numFmtId="0" fontId="12" fillId="0" borderId="5" xfId="0" applyFont="1" applyFill="1" applyBorder="1" applyAlignment="1">
      <alignment horizontal="center" vertical="center" textRotation="255"/>
    </xf>
    <xf numFmtId="0" fontId="12" fillId="0" borderId="28" xfId="0" applyFont="1" applyFill="1" applyBorder="1" applyAlignment="1">
      <alignment horizontal="center" vertical="center" textRotation="255"/>
    </xf>
    <xf numFmtId="0" fontId="12" fillId="0" borderId="5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textRotation="255"/>
    </xf>
    <xf numFmtId="0" fontId="12" fillId="0" borderId="16" xfId="0" applyFont="1" applyFill="1" applyBorder="1" applyAlignment="1">
      <alignment horizontal="center" vertical="center" textRotation="255"/>
    </xf>
    <xf numFmtId="0" fontId="12" fillId="0" borderId="30" xfId="0" applyFont="1" applyFill="1" applyBorder="1" applyAlignment="1">
      <alignment horizontal="center" vertical="center" textRotation="255"/>
    </xf>
    <xf numFmtId="0" fontId="12" fillId="0" borderId="2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</cellXfs>
  <cellStyles count="6">
    <cellStyle name="백분율" xfId="1" builtinId="5"/>
    <cellStyle name="백분율 2" xfId="3"/>
    <cellStyle name="백분율 3" xfId="4"/>
    <cellStyle name="쉼표 [0] 2" xfId="2"/>
    <cellStyle name="쉼표 [0] 3" xf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8177;&#50629;/&#44608;&#48337;&#54872;/&#53685;&#44228;&#51088;&#47308;/2012&#45380;&#53685;&#44228;&#51088;&#47308;/2012&#45380;%20&#50668;&#49688;&#54637;&#44305;&#50577;&#54637;&#54868;&#47932;&#52376;&#47532;&#49892;&#51201;(&#54252;&#53944;&#48120;&#49828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-2010"/>
      <sheetName val="2006년"/>
      <sheetName val="2007년"/>
      <sheetName val="2008년"/>
      <sheetName val="2009년"/>
      <sheetName val="2010년"/>
      <sheetName val="2011년"/>
      <sheetName val="2012년"/>
      <sheetName val="1월"/>
      <sheetName val="2월"/>
      <sheetName val="3월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>
            <v>233687795</v>
          </cell>
          <cell r="G4">
            <v>20110456</v>
          </cell>
          <cell r="U4">
            <v>30584005</v>
          </cell>
          <cell r="X4">
            <v>2959329</v>
          </cell>
          <cell r="AL4">
            <v>203103790</v>
          </cell>
          <cell r="AO4">
            <v>17151127</v>
          </cell>
        </row>
        <row r="5">
          <cell r="D5">
            <v>202251824</v>
          </cell>
          <cell r="G5">
            <v>17261076</v>
          </cell>
          <cell r="U5">
            <v>30444696</v>
          </cell>
          <cell r="X5">
            <v>2949942</v>
          </cell>
          <cell r="AL5">
            <v>171807128</v>
          </cell>
          <cell r="AO5">
            <v>14311134</v>
          </cell>
        </row>
        <row r="6">
          <cell r="D6">
            <v>125993470</v>
          </cell>
          <cell r="G6">
            <v>10556933</v>
          </cell>
          <cell r="U6">
            <v>6225570</v>
          </cell>
          <cell r="X6">
            <v>559008</v>
          </cell>
          <cell r="AL6">
            <v>119767900</v>
          </cell>
          <cell r="AO6">
            <v>9997925</v>
          </cell>
        </row>
        <row r="7">
          <cell r="D7">
            <v>52341812</v>
          </cell>
          <cell r="G7">
            <v>4351412</v>
          </cell>
          <cell r="U7">
            <v>17696343</v>
          </cell>
          <cell r="X7">
            <v>1578913</v>
          </cell>
          <cell r="AL7">
            <v>34645469</v>
          </cell>
          <cell r="AO7">
            <v>2772499</v>
          </cell>
        </row>
        <row r="8">
          <cell r="D8">
            <v>23916542</v>
          </cell>
          <cell r="G8">
            <v>2352731</v>
          </cell>
          <cell r="U8">
            <v>6522783</v>
          </cell>
          <cell r="X8">
            <v>812021</v>
          </cell>
          <cell r="AL8">
            <v>17393759</v>
          </cell>
          <cell r="AO8">
            <v>1540710</v>
          </cell>
        </row>
        <row r="9">
          <cell r="D9">
            <v>31435971</v>
          </cell>
          <cell r="G9">
            <v>2849380</v>
          </cell>
          <cell r="U9">
            <v>139309</v>
          </cell>
          <cell r="X9">
            <v>9387</v>
          </cell>
          <cell r="AL9">
            <v>31296662</v>
          </cell>
          <cell r="AO9">
            <v>2839993</v>
          </cell>
        </row>
        <row r="10">
          <cell r="D10">
            <v>117798042</v>
          </cell>
          <cell r="G10">
            <v>10331501</v>
          </cell>
          <cell r="U10">
            <v>30434185</v>
          </cell>
          <cell r="X10">
            <v>2944180</v>
          </cell>
          <cell r="AL10">
            <v>87363857</v>
          </cell>
          <cell r="AO10">
            <v>7387321</v>
          </cell>
        </row>
        <row r="11">
          <cell r="D11">
            <v>102843696</v>
          </cell>
          <cell r="G11">
            <v>8932338</v>
          </cell>
          <cell r="U11">
            <v>30294876</v>
          </cell>
          <cell r="X11">
            <v>2934793</v>
          </cell>
          <cell r="AL11">
            <v>72548820</v>
          </cell>
          <cell r="AO11">
            <v>5997545</v>
          </cell>
        </row>
        <row r="12">
          <cell r="D12">
            <v>65943368</v>
          </cell>
          <cell r="G12">
            <v>5670838</v>
          </cell>
          <cell r="U12">
            <v>6225570</v>
          </cell>
          <cell r="X12">
            <v>559008</v>
          </cell>
          <cell r="AL12">
            <v>59717798</v>
          </cell>
          <cell r="AO12">
            <v>5111830</v>
          </cell>
        </row>
        <row r="13">
          <cell r="D13">
            <v>26512316</v>
          </cell>
          <cell r="G13">
            <v>2179804</v>
          </cell>
          <cell r="U13">
            <v>17546523</v>
          </cell>
          <cell r="X13">
            <v>1563764</v>
          </cell>
          <cell r="AL13">
            <v>8965793</v>
          </cell>
          <cell r="AO13">
            <v>616040</v>
          </cell>
        </row>
        <row r="14">
          <cell r="D14">
            <v>10388012</v>
          </cell>
          <cell r="G14">
            <v>1081696</v>
          </cell>
          <cell r="U14">
            <v>6522783</v>
          </cell>
          <cell r="X14">
            <v>812021</v>
          </cell>
          <cell r="AL14">
            <v>3865229</v>
          </cell>
          <cell r="AO14">
            <v>269675</v>
          </cell>
        </row>
        <row r="15">
          <cell r="D15">
            <v>14954346</v>
          </cell>
          <cell r="G15">
            <v>1399163</v>
          </cell>
          <cell r="U15">
            <v>139309</v>
          </cell>
          <cell r="X15">
            <v>9387</v>
          </cell>
          <cell r="AL15">
            <v>14815037</v>
          </cell>
          <cell r="AO15">
            <v>1389776</v>
          </cell>
        </row>
        <row r="16">
          <cell r="D16">
            <v>102130419</v>
          </cell>
          <cell r="G16">
            <v>8558652</v>
          </cell>
          <cell r="U16">
            <v>149820</v>
          </cell>
          <cell r="X16">
            <v>15149</v>
          </cell>
          <cell r="AL16">
            <v>101980599</v>
          </cell>
          <cell r="AO16">
            <v>8543503</v>
          </cell>
        </row>
        <row r="17">
          <cell r="D17">
            <v>86481280</v>
          </cell>
          <cell r="G17">
            <v>7184989</v>
          </cell>
          <cell r="U17">
            <v>149820</v>
          </cell>
          <cell r="X17">
            <v>15149</v>
          </cell>
          <cell r="AL17">
            <v>86331460</v>
          </cell>
          <cell r="AO17">
            <v>7169840</v>
          </cell>
        </row>
        <row r="18">
          <cell r="D18">
            <v>59485902</v>
          </cell>
          <cell r="G18">
            <v>4886095</v>
          </cell>
          <cell r="U18">
            <v>0</v>
          </cell>
          <cell r="X18">
            <v>0</v>
          </cell>
          <cell r="AL18">
            <v>59485902</v>
          </cell>
          <cell r="AO18">
            <v>4886095</v>
          </cell>
        </row>
        <row r="19">
          <cell r="D19">
            <v>25829496</v>
          </cell>
          <cell r="G19">
            <v>2171608</v>
          </cell>
          <cell r="U19">
            <v>149820</v>
          </cell>
          <cell r="X19">
            <v>15149</v>
          </cell>
          <cell r="AL19">
            <v>25679676</v>
          </cell>
          <cell r="AO19">
            <v>2156459</v>
          </cell>
        </row>
        <row r="20">
          <cell r="D20">
            <v>1165882</v>
          </cell>
          <cell r="G20">
            <v>127286</v>
          </cell>
          <cell r="U20">
            <v>0</v>
          </cell>
          <cell r="X20">
            <v>0</v>
          </cell>
          <cell r="AL20">
            <v>1165882</v>
          </cell>
          <cell r="AO20">
            <v>127286</v>
          </cell>
        </row>
        <row r="21">
          <cell r="D21">
            <v>15649139</v>
          </cell>
          <cell r="G21">
            <v>1373663</v>
          </cell>
          <cell r="U21">
            <v>0</v>
          </cell>
          <cell r="X21">
            <v>0</v>
          </cell>
          <cell r="AL21">
            <v>15649139</v>
          </cell>
          <cell r="AO21">
            <v>1373663</v>
          </cell>
        </row>
        <row r="22">
          <cell r="D22">
            <v>13759334</v>
          </cell>
          <cell r="G22">
            <v>1220303</v>
          </cell>
          <cell r="U22">
            <v>0</v>
          </cell>
          <cell r="AL22">
            <v>13759334</v>
          </cell>
          <cell r="AO22">
            <v>1220303</v>
          </cell>
        </row>
        <row r="23">
          <cell r="D23">
            <v>12926848</v>
          </cell>
          <cell r="G23">
            <v>1143749</v>
          </cell>
          <cell r="U23">
            <v>0</v>
          </cell>
          <cell r="X23">
            <v>0</v>
          </cell>
          <cell r="AL23">
            <v>12926848</v>
          </cell>
          <cell r="AO23">
            <v>1143749</v>
          </cell>
        </row>
        <row r="24">
          <cell r="D24">
            <v>564200</v>
          </cell>
          <cell r="G24">
            <v>0</v>
          </cell>
          <cell r="U24">
            <v>0</v>
          </cell>
          <cell r="AL24">
            <v>564200</v>
          </cell>
          <cell r="AO24">
            <v>0</v>
          </cell>
        </row>
        <row r="25">
          <cell r="D25">
            <v>0</v>
          </cell>
          <cell r="G25">
            <v>0</v>
          </cell>
          <cell r="U25">
            <v>0</v>
          </cell>
          <cell r="AL25">
            <v>0</v>
          </cell>
          <cell r="AO25">
            <v>0</v>
          </cell>
        </row>
        <row r="26">
          <cell r="D26">
            <v>12362648</v>
          </cell>
          <cell r="G26">
            <v>1143749</v>
          </cell>
          <cell r="U26">
            <v>0</v>
          </cell>
          <cell r="X26">
            <v>0</v>
          </cell>
          <cell r="AL26">
            <v>12362648</v>
          </cell>
          <cell r="AO26">
            <v>1143749</v>
          </cell>
        </row>
        <row r="27">
          <cell r="D27">
            <v>832486</v>
          </cell>
          <cell r="G27">
            <v>76554</v>
          </cell>
          <cell r="U27">
            <v>0</v>
          </cell>
          <cell r="AL27">
            <v>832486</v>
          </cell>
          <cell r="AO27">
            <v>76554</v>
          </cell>
        </row>
      </sheetData>
      <sheetData sheetId="7"/>
      <sheetData sheetId="8"/>
      <sheetData sheetId="9">
        <row r="4">
          <cell r="J4">
            <v>36344188</v>
          </cell>
          <cell r="K4">
            <v>39157018</v>
          </cell>
          <cell r="X4">
            <v>4955662</v>
          </cell>
          <cell r="Y4">
            <v>4954038</v>
          </cell>
          <cell r="AL4">
            <v>31388526</v>
          </cell>
          <cell r="AM4">
            <v>34202980</v>
          </cell>
        </row>
        <row r="5">
          <cell r="J5">
            <v>31538145</v>
          </cell>
          <cell r="K5">
            <v>34243719</v>
          </cell>
          <cell r="X5">
            <v>4937131</v>
          </cell>
          <cell r="Y5">
            <v>4922579</v>
          </cell>
          <cell r="AL5">
            <v>26601014</v>
          </cell>
          <cell r="AM5">
            <v>29321140</v>
          </cell>
        </row>
        <row r="6">
          <cell r="J6">
            <v>20408900</v>
          </cell>
          <cell r="K6">
            <v>21252480</v>
          </cell>
          <cell r="X6">
            <v>992005</v>
          </cell>
          <cell r="Y6">
            <v>1118464</v>
          </cell>
          <cell r="AL6">
            <v>19416895</v>
          </cell>
          <cell r="AM6">
            <v>20134016</v>
          </cell>
        </row>
        <row r="7">
          <cell r="J7">
            <v>7875400</v>
          </cell>
          <cell r="K7">
            <v>8122252</v>
          </cell>
          <cell r="X7">
            <v>2974576</v>
          </cell>
          <cell r="Y7">
            <v>2858263</v>
          </cell>
          <cell r="AL7">
            <v>4900824</v>
          </cell>
          <cell r="AM7">
            <v>5263989</v>
          </cell>
        </row>
        <row r="8">
          <cell r="J8">
            <v>3253845</v>
          </cell>
          <cell r="K8">
            <v>4868987</v>
          </cell>
          <cell r="X8">
            <v>970550</v>
          </cell>
          <cell r="Y8">
            <v>945852</v>
          </cell>
          <cell r="AL8">
            <v>2283295</v>
          </cell>
          <cell r="AM8">
            <v>3923135</v>
          </cell>
        </row>
        <row r="9">
          <cell r="J9">
            <v>4806043</v>
          </cell>
          <cell r="K9">
            <v>4913299</v>
          </cell>
          <cell r="X9">
            <v>18531</v>
          </cell>
          <cell r="Y9">
            <v>31459</v>
          </cell>
          <cell r="AL9">
            <v>4787512</v>
          </cell>
          <cell r="AM9">
            <v>4881840</v>
          </cell>
        </row>
        <row r="10">
          <cell r="J10">
            <v>17831509</v>
          </cell>
          <cell r="K10">
            <v>19013220</v>
          </cell>
          <cell r="X10">
            <v>4925379</v>
          </cell>
          <cell r="Y10">
            <v>4938825</v>
          </cell>
          <cell r="AL10">
            <v>12906130</v>
          </cell>
          <cell r="AM10">
            <v>14074395</v>
          </cell>
        </row>
        <row r="11">
          <cell r="J11">
            <v>15609030</v>
          </cell>
          <cell r="K11">
            <v>16818724</v>
          </cell>
          <cell r="X11">
            <v>4906848</v>
          </cell>
          <cell r="Y11">
            <v>4907366</v>
          </cell>
          <cell r="AL11">
            <v>10702182</v>
          </cell>
          <cell r="AM11">
            <v>11911358</v>
          </cell>
        </row>
        <row r="12">
          <cell r="J12">
            <v>9771624</v>
          </cell>
          <cell r="K12">
            <v>10960812</v>
          </cell>
          <cell r="X12">
            <v>992005</v>
          </cell>
          <cell r="Y12">
            <v>1118464</v>
          </cell>
          <cell r="AL12">
            <v>8779619</v>
          </cell>
          <cell r="AM12">
            <v>9842348</v>
          </cell>
        </row>
        <row r="13">
          <cell r="J13">
            <v>4377629</v>
          </cell>
          <cell r="K13">
            <v>4176807</v>
          </cell>
          <cell r="X13">
            <v>2944293</v>
          </cell>
          <cell r="Y13">
            <v>2843050</v>
          </cell>
          <cell r="AL13">
            <v>1433336</v>
          </cell>
          <cell r="AM13">
            <v>1333757</v>
          </cell>
        </row>
        <row r="14">
          <cell r="J14">
            <v>1459777</v>
          </cell>
          <cell r="K14">
            <v>1681105</v>
          </cell>
          <cell r="X14">
            <v>970550</v>
          </cell>
          <cell r="Y14">
            <v>945852</v>
          </cell>
          <cell r="AL14">
            <v>489227</v>
          </cell>
          <cell r="AM14">
            <v>735253</v>
          </cell>
        </row>
        <row r="15">
          <cell r="J15">
            <v>2222479</v>
          </cell>
          <cell r="K15">
            <v>2194496</v>
          </cell>
          <cell r="X15">
            <v>18531</v>
          </cell>
          <cell r="Y15">
            <v>31459</v>
          </cell>
          <cell r="AL15">
            <v>2203948</v>
          </cell>
          <cell r="AM15">
            <v>2163037</v>
          </cell>
        </row>
        <row r="16">
          <cell r="J16">
            <v>16497651</v>
          </cell>
          <cell r="K16">
            <v>16864516</v>
          </cell>
          <cell r="X16">
            <v>30283</v>
          </cell>
          <cell r="Y16">
            <v>15213</v>
          </cell>
          <cell r="AL16">
            <v>16467368</v>
          </cell>
          <cell r="AM16">
            <v>16849303</v>
          </cell>
        </row>
        <row r="17">
          <cell r="J17">
            <v>14046186</v>
          </cell>
          <cell r="K17">
            <v>14284069</v>
          </cell>
          <cell r="X17">
            <v>30283</v>
          </cell>
          <cell r="Y17">
            <v>15213</v>
          </cell>
          <cell r="AL17">
            <v>14015903</v>
          </cell>
          <cell r="AM17">
            <v>14268856</v>
          </cell>
        </row>
        <row r="18">
          <cell r="J18">
            <v>10338939</v>
          </cell>
          <cell r="K18">
            <v>10177134</v>
          </cell>
          <cell r="X18">
            <v>0</v>
          </cell>
          <cell r="Y18">
            <v>0</v>
          </cell>
          <cell r="AL18">
            <v>10338939</v>
          </cell>
          <cell r="AM18">
            <v>10177134</v>
          </cell>
        </row>
        <row r="19">
          <cell r="J19">
            <v>3497771</v>
          </cell>
          <cell r="K19">
            <v>3945445</v>
          </cell>
          <cell r="X19">
            <v>30283</v>
          </cell>
          <cell r="Y19">
            <v>15213</v>
          </cell>
          <cell r="AL19">
            <v>3467488</v>
          </cell>
          <cell r="AM19">
            <v>3930232</v>
          </cell>
        </row>
        <row r="20">
          <cell r="J20">
            <v>209476</v>
          </cell>
          <cell r="K20">
            <v>161490</v>
          </cell>
          <cell r="X20">
            <v>0</v>
          </cell>
          <cell r="Y20">
            <v>0</v>
          </cell>
          <cell r="AL20">
            <v>209476</v>
          </cell>
          <cell r="AM20">
            <v>161490</v>
          </cell>
        </row>
        <row r="21">
          <cell r="J21">
            <v>2451465</v>
          </cell>
          <cell r="K21">
            <v>2580447</v>
          </cell>
          <cell r="X21">
            <v>0</v>
          </cell>
          <cell r="Y21">
            <v>0</v>
          </cell>
          <cell r="AL21">
            <v>2451465</v>
          </cell>
          <cell r="AM21">
            <v>2580447</v>
          </cell>
        </row>
        <row r="22">
          <cell r="J22">
            <v>2015028</v>
          </cell>
          <cell r="K22">
            <v>3279282</v>
          </cell>
          <cell r="X22">
            <v>0</v>
          </cell>
          <cell r="Y22">
            <v>0</v>
          </cell>
          <cell r="AL22">
            <v>2015028</v>
          </cell>
          <cell r="AM22">
            <v>3279282</v>
          </cell>
        </row>
        <row r="23">
          <cell r="J23">
            <v>1882929</v>
          </cell>
          <cell r="K23">
            <v>3140926</v>
          </cell>
          <cell r="X23">
            <v>0</v>
          </cell>
          <cell r="Y23">
            <v>0</v>
          </cell>
          <cell r="AL23">
            <v>1882929</v>
          </cell>
          <cell r="AM23">
            <v>3140926</v>
          </cell>
        </row>
        <row r="24">
          <cell r="J24">
            <v>298337</v>
          </cell>
          <cell r="K24">
            <v>114534</v>
          </cell>
          <cell r="X24">
            <v>0</v>
          </cell>
          <cell r="Y24">
            <v>0</v>
          </cell>
          <cell r="AL24">
            <v>298337</v>
          </cell>
          <cell r="AM24">
            <v>114534</v>
          </cell>
        </row>
        <row r="25">
          <cell r="J25">
            <v>0</v>
          </cell>
          <cell r="K25">
            <v>0</v>
          </cell>
          <cell r="X25">
            <v>0</v>
          </cell>
          <cell r="Y25">
            <v>0</v>
          </cell>
          <cell r="AL25">
            <v>0</v>
          </cell>
          <cell r="AM25">
            <v>0</v>
          </cell>
        </row>
        <row r="26">
          <cell r="J26">
            <v>1584592</v>
          </cell>
          <cell r="K26">
            <v>3026392</v>
          </cell>
          <cell r="X26">
            <v>0</v>
          </cell>
          <cell r="Y26">
            <v>0</v>
          </cell>
          <cell r="AL26">
            <v>1584592</v>
          </cell>
          <cell r="AM26">
            <v>3026392</v>
          </cell>
        </row>
        <row r="27">
          <cell r="J27">
            <v>132099</v>
          </cell>
          <cell r="K27">
            <v>138356</v>
          </cell>
          <cell r="X27">
            <v>0</v>
          </cell>
          <cell r="Y27">
            <v>0</v>
          </cell>
          <cell r="AL27">
            <v>132099</v>
          </cell>
          <cell r="AM27">
            <v>138356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7"/>
  <sheetViews>
    <sheetView zoomScale="90" zoomScaleNormal="90" workbookViewId="0">
      <pane ySplit="3" topLeftCell="A4" activePane="bottomLeft" state="frozen"/>
      <selection activeCell="J11" sqref="J11"/>
      <selection pane="bottomLeft" activeCell="A3" sqref="A3:C3"/>
    </sheetView>
  </sheetViews>
  <sheetFormatPr defaultRowHeight="16.5"/>
  <cols>
    <col min="1" max="1" width="2.88671875" style="1" customWidth="1"/>
    <col min="2" max="2" width="1.5546875" style="1" customWidth="1"/>
    <col min="3" max="3" width="5.77734375" style="1" customWidth="1"/>
    <col min="4" max="4" width="7.33203125" style="2" customWidth="1"/>
    <col min="5" max="13" width="7.33203125" style="1" customWidth="1"/>
    <col min="14" max="14" width="7.33203125" style="6" customWidth="1"/>
    <col min="15" max="16" width="7.33203125" style="1" customWidth="1"/>
    <col min="17" max="17" width="2.21875" style="1" customWidth="1"/>
    <col min="18" max="18" width="2.88671875" style="1" customWidth="1"/>
    <col min="19" max="19" width="1.5546875" style="1" customWidth="1"/>
    <col min="20" max="20" width="5.77734375" style="1" customWidth="1"/>
    <col min="21" max="21" width="7.33203125" style="2" customWidth="1"/>
    <col min="22" max="30" width="7.33203125" style="1" customWidth="1"/>
    <col min="31" max="31" width="7.33203125" style="6" customWidth="1"/>
    <col min="32" max="33" width="7.33203125" style="1" customWidth="1"/>
    <col min="34" max="34" width="2.21875" style="1" customWidth="1"/>
    <col min="35" max="35" width="2.88671875" style="1" customWidth="1"/>
    <col min="36" max="36" width="1.5546875" style="1" customWidth="1"/>
    <col min="37" max="37" width="5.77734375" style="1" customWidth="1"/>
    <col min="38" max="38" width="7.33203125" style="2" customWidth="1"/>
    <col min="39" max="47" width="7.33203125" style="1" customWidth="1"/>
    <col min="48" max="48" width="7.33203125" style="6" customWidth="1"/>
    <col min="49" max="50" width="7.33203125" style="1" customWidth="1"/>
    <col min="51" max="16384" width="8.88671875" style="1"/>
  </cols>
  <sheetData>
    <row r="1" spans="1:50" ht="30" customHeight="1">
      <c r="A1" s="100" t="s">
        <v>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R1" s="100" t="s">
        <v>33</v>
      </c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I1" s="100" t="s">
        <v>34</v>
      </c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</row>
    <row r="2" spans="1:50" ht="23.25" customHeight="1" thickBot="1">
      <c r="E2" s="3"/>
      <c r="F2" s="4"/>
      <c r="G2" s="4"/>
      <c r="H2" s="4"/>
      <c r="I2" s="3"/>
      <c r="J2" s="4"/>
      <c r="K2" s="4"/>
      <c r="L2" s="4"/>
      <c r="M2" s="4"/>
      <c r="N2" s="4"/>
      <c r="O2" s="4"/>
      <c r="P2" s="7" t="s">
        <v>35</v>
      </c>
      <c r="V2" s="3"/>
      <c r="W2" s="4"/>
      <c r="X2" s="4"/>
      <c r="Y2" s="4"/>
      <c r="Z2" s="3"/>
      <c r="AA2" s="4"/>
      <c r="AB2" s="4"/>
      <c r="AC2" s="4"/>
      <c r="AD2" s="4"/>
      <c r="AE2" s="4"/>
      <c r="AF2" s="4"/>
      <c r="AG2" s="7" t="s">
        <v>35</v>
      </c>
      <c r="AM2" s="3"/>
      <c r="AN2" s="4"/>
      <c r="AO2" s="4"/>
      <c r="AP2" s="4"/>
      <c r="AQ2" s="3"/>
      <c r="AR2" s="4"/>
      <c r="AS2" s="4"/>
      <c r="AT2" s="4"/>
      <c r="AU2" s="4"/>
      <c r="AV2" s="4"/>
      <c r="AW2" s="4"/>
      <c r="AX2" s="7" t="s">
        <v>35</v>
      </c>
    </row>
    <row r="3" spans="1:50" ht="29.25" customHeight="1" thickBot="1">
      <c r="A3" s="101" t="s">
        <v>0</v>
      </c>
      <c r="B3" s="102"/>
      <c r="C3" s="102"/>
      <c r="D3" s="22" t="s">
        <v>1</v>
      </c>
      <c r="E3" s="23" t="s">
        <v>2</v>
      </c>
      <c r="F3" s="23" t="s">
        <v>3</v>
      </c>
      <c r="G3" s="24" t="s">
        <v>4</v>
      </c>
      <c r="H3" s="23" t="s">
        <v>5</v>
      </c>
      <c r="I3" s="23" t="s">
        <v>6</v>
      </c>
      <c r="J3" s="23" t="s">
        <v>7</v>
      </c>
      <c r="K3" s="24" t="s">
        <v>8</v>
      </c>
      <c r="L3" s="23" t="s">
        <v>9</v>
      </c>
      <c r="M3" s="23" t="s">
        <v>10</v>
      </c>
      <c r="N3" s="23" t="s">
        <v>11</v>
      </c>
      <c r="O3" s="24" t="s">
        <v>12</v>
      </c>
      <c r="P3" s="24" t="s">
        <v>13</v>
      </c>
      <c r="R3" s="101" t="s">
        <v>0</v>
      </c>
      <c r="S3" s="102"/>
      <c r="T3" s="102"/>
      <c r="U3" s="22" t="s">
        <v>1</v>
      </c>
      <c r="V3" s="23" t="s">
        <v>2</v>
      </c>
      <c r="W3" s="23" t="s">
        <v>3</v>
      </c>
      <c r="X3" s="24" t="s">
        <v>4</v>
      </c>
      <c r="Y3" s="23" t="s">
        <v>5</v>
      </c>
      <c r="Z3" s="23" t="s">
        <v>6</v>
      </c>
      <c r="AA3" s="23" t="s">
        <v>7</v>
      </c>
      <c r="AB3" s="24" t="s">
        <v>8</v>
      </c>
      <c r="AC3" s="23" t="s">
        <v>9</v>
      </c>
      <c r="AD3" s="23" t="s">
        <v>10</v>
      </c>
      <c r="AE3" s="23" t="s">
        <v>11</v>
      </c>
      <c r="AF3" s="24" t="s">
        <v>12</v>
      </c>
      <c r="AG3" s="24" t="s">
        <v>13</v>
      </c>
      <c r="AI3" s="101" t="s">
        <v>0</v>
      </c>
      <c r="AJ3" s="102"/>
      <c r="AK3" s="102"/>
      <c r="AL3" s="22" t="s">
        <v>1</v>
      </c>
      <c r="AM3" s="23" t="s">
        <v>2</v>
      </c>
      <c r="AN3" s="23" t="s">
        <v>3</v>
      </c>
      <c r="AO3" s="24" t="s">
        <v>4</v>
      </c>
      <c r="AP3" s="23" t="s">
        <v>5</v>
      </c>
      <c r="AQ3" s="23" t="s">
        <v>6</v>
      </c>
      <c r="AR3" s="23" t="s">
        <v>7</v>
      </c>
      <c r="AS3" s="24" t="s">
        <v>8</v>
      </c>
      <c r="AT3" s="23" t="s">
        <v>9</v>
      </c>
      <c r="AU3" s="23" t="s">
        <v>10</v>
      </c>
      <c r="AV3" s="23" t="s">
        <v>11</v>
      </c>
      <c r="AW3" s="24" t="s">
        <v>12</v>
      </c>
      <c r="AX3" s="24" t="s">
        <v>13</v>
      </c>
    </row>
    <row r="4" spans="1:50" ht="29.25" customHeight="1" thickTop="1">
      <c r="A4" s="70" t="s">
        <v>14</v>
      </c>
      <c r="B4" s="94" t="s">
        <v>15</v>
      </c>
      <c r="C4" s="95"/>
      <c r="D4" s="25">
        <f>SUM(E4:P4)</f>
        <v>58310063</v>
      </c>
      <c r="E4" s="26">
        <f>E10+E16+E22</f>
        <v>21153519</v>
      </c>
      <c r="F4" s="26">
        <f t="shared" ref="F4:P4" si="0">F10+F16+F22</f>
        <v>18003499</v>
      </c>
      <c r="G4" s="26">
        <f t="shared" si="0"/>
        <v>19153045</v>
      </c>
      <c r="H4" s="26">
        <f t="shared" si="0"/>
        <v>0</v>
      </c>
      <c r="I4" s="26">
        <f t="shared" si="0"/>
        <v>0</v>
      </c>
      <c r="J4" s="26">
        <f t="shared" si="0"/>
        <v>0</v>
      </c>
      <c r="K4" s="26">
        <f t="shared" si="0"/>
        <v>0</v>
      </c>
      <c r="L4" s="26">
        <f t="shared" si="0"/>
        <v>0</v>
      </c>
      <c r="M4" s="26">
        <f t="shared" si="0"/>
        <v>0</v>
      </c>
      <c r="N4" s="26">
        <f t="shared" si="0"/>
        <v>0</v>
      </c>
      <c r="O4" s="26">
        <f t="shared" si="0"/>
        <v>0</v>
      </c>
      <c r="P4" s="27">
        <f t="shared" si="0"/>
        <v>0</v>
      </c>
      <c r="R4" s="70" t="s">
        <v>14</v>
      </c>
      <c r="S4" s="94" t="s">
        <v>15</v>
      </c>
      <c r="T4" s="95"/>
      <c r="U4" s="25">
        <f>SUM(V4:AG4)</f>
        <v>7688195</v>
      </c>
      <c r="V4" s="26">
        <f>V10+V16+V22</f>
        <v>2385217</v>
      </c>
      <c r="W4" s="26">
        <f t="shared" ref="W4:AG4" si="1">W10+W16+W22</f>
        <v>2568821</v>
      </c>
      <c r="X4" s="26">
        <f t="shared" si="1"/>
        <v>2734157</v>
      </c>
      <c r="Y4" s="26">
        <f t="shared" si="1"/>
        <v>0</v>
      </c>
      <c r="Z4" s="26">
        <f t="shared" si="1"/>
        <v>0</v>
      </c>
      <c r="AA4" s="26">
        <f t="shared" si="1"/>
        <v>0</v>
      </c>
      <c r="AB4" s="26">
        <f t="shared" si="1"/>
        <v>0</v>
      </c>
      <c r="AC4" s="26">
        <f t="shared" si="1"/>
        <v>0</v>
      </c>
      <c r="AD4" s="26">
        <f t="shared" si="1"/>
        <v>0</v>
      </c>
      <c r="AE4" s="26">
        <f t="shared" si="1"/>
        <v>0</v>
      </c>
      <c r="AF4" s="26">
        <f t="shared" si="1"/>
        <v>0</v>
      </c>
      <c r="AG4" s="27">
        <f t="shared" si="1"/>
        <v>0</v>
      </c>
      <c r="AI4" s="70" t="s">
        <v>14</v>
      </c>
      <c r="AJ4" s="94" t="s">
        <v>15</v>
      </c>
      <c r="AK4" s="95"/>
      <c r="AL4" s="25">
        <f>SUM(AM4:AX4)</f>
        <v>50621868</v>
      </c>
      <c r="AM4" s="26">
        <f>AM10+AM16+AM22</f>
        <v>18768302</v>
      </c>
      <c r="AN4" s="26">
        <f t="shared" ref="AN4:AX4" si="2">AN10+AN16+AN22</f>
        <v>15434678</v>
      </c>
      <c r="AO4" s="26">
        <f t="shared" si="2"/>
        <v>16418888</v>
      </c>
      <c r="AP4" s="26">
        <f t="shared" si="2"/>
        <v>0</v>
      </c>
      <c r="AQ4" s="26">
        <f t="shared" si="2"/>
        <v>0</v>
      </c>
      <c r="AR4" s="26">
        <f t="shared" si="2"/>
        <v>0</v>
      </c>
      <c r="AS4" s="26">
        <f t="shared" si="2"/>
        <v>0</v>
      </c>
      <c r="AT4" s="26">
        <f t="shared" si="2"/>
        <v>0</v>
      </c>
      <c r="AU4" s="26">
        <f t="shared" si="2"/>
        <v>0</v>
      </c>
      <c r="AV4" s="26">
        <f t="shared" si="2"/>
        <v>0</v>
      </c>
      <c r="AW4" s="26">
        <f t="shared" si="2"/>
        <v>0</v>
      </c>
      <c r="AX4" s="27">
        <f t="shared" si="2"/>
        <v>0</v>
      </c>
    </row>
    <row r="5" spans="1:50" ht="29.25" customHeight="1">
      <c r="A5" s="70"/>
      <c r="B5" s="97" t="s">
        <v>16</v>
      </c>
      <c r="C5" s="98"/>
      <c r="D5" s="28">
        <f t="shared" ref="D5:D10" si="3">SUM(E5:P5)</f>
        <v>50702787</v>
      </c>
      <c r="E5" s="29">
        <f t="shared" ref="E5:P9" si="4">E11+E17+E23</f>
        <v>18589145</v>
      </c>
      <c r="F5" s="29">
        <f t="shared" si="4"/>
        <v>15654574</v>
      </c>
      <c r="G5" s="29">
        <f t="shared" si="4"/>
        <v>16459068</v>
      </c>
      <c r="H5" s="29">
        <f t="shared" si="4"/>
        <v>0</v>
      </c>
      <c r="I5" s="29">
        <f t="shared" si="4"/>
        <v>0</v>
      </c>
      <c r="J5" s="29">
        <f t="shared" si="4"/>
        <v>0</v>
      </c>
      <c r="K5" s="29">
        <f t="shared" si="4"/>
        <v>0</v>
      </c>
      <c r="L5" s="29">
        <f t="shared" si="4"/>
        <v>0</v>
      </c>
      <c r="M5" s="29">
        <f t="shared" si="4"/>
        <v>0</v>
      </c>
      <c r="N5" s="29">
        <f>N11+N17+N23</f>
        <v>0</v>
      </c>
      <c r="O5" s="29">
        <f t="shared" si="4"/>
        <v>0</v>
      </c>
      <c r="P5" s="30">
        <f t="shared" si="4"/>
        <v>0</v>
      </c>
      <c r="R5" s="70"/>
      <c r="S5" s="97" t="s">
        <v>16</v>
      </c>
      <c r="T5" s="98"/>
      <c r="U5" s="28">
        <f t="shared" ref="U5:U10" si="5">SUM(V5:AG5)</f>
        <v>7648876</v>
      </c>
      <c r="V5" s="29">
        <f t="shared" ref="V5:AG9" si="6">V11+V17+V23</f>
        <v>2370616</v>
      </c>
      <c r="W5" s="29">
        <f t="shared" si="6"/>
        <v>2551963</v>
      </c>
      <c r="X5" s="29">
        <f t="shared" si="6"/>
        <v>2726297</v>
      </c>
      <c r="Y5" s="29">
        <f t="shared" si="6"/>
        <v>0</v>
      </c>
      <c r="Z5" s="29">
        <f t="shared" si="6"/>
        <v>0</v>
      </c>
      <c r="AA5" s="29">
        <f t="shared" si="6"/>
        <v>0</v>
      </c>
      <c r="AB5" s="29">
        <f t="shared" si="6"/>
        <v>0</v>
      </c>
      <c r="AC5" s="29">
        <f t="shared" si="6"/>
        <v>0</v>
      </c>
      <c r="AD5" s="29">
        <f t="shared" si="6"/>
        <v>0</v>
      </c>
      <c r="AE5" s="29">
        <f>AE11+AE17+AE23</f>
        <v>0</v>
      </c>
      <c r="AF5" s="29">
        <f>AF11+AF17+AF23</f>
        <v>0</v>
      </c>
      <c r="AG5" s="30">
        <f>AG11+AG17+AG23</f>
        <v>0</v>
      </c>
      <c r="AI5" s="70"/>
      <c r="AJ5" s="97" t="s">
        <v>16</v>
      </c>
      <c r="AK5" s="98"/>
      <c r="AL5" s="28">
        <f t="shared" ref="AL5:AL10" si="7">SUM(AM5:AX5)</f>
        <v>43053911</v>
      </c>
      <c r="AM5" s="29">
        <f t="shared" ref="AM5:AX9" si="8">AM11+AM17+AM23</f>
        <v>16218529</v>
      </c>
      <c r="AN5" s="29">
        <f t="shared" si="8"/>
        <v>13102611</v>
      </c>
      <c r="AO5" s="29">
        <f t="shared" si="8"/>
        <v>13732771</v>
      </c>
      <c r="AP5" s="29">
        <f t="shared" si="8"/>
        <v>0</v>
      </c>
      <c r="AQ5" s="29">
        <f t="shared" si="8"/>
        <v>0</v>
      </c>
      <c r="AR5" s="29">
        <f t="shared" si="8"/>
        <v>0</v>
      </c>
      <c r="AS5" s="29">
        <f t="shared" si="8"/>
        <v>0</v>
      </c>
      <c r="AT5" s="29">
        <f t="shared" si="8"/>
        <v>0</v>
      </c>
      <c r="AU5" s="29">
        <f t="shared" si="8"/>
        <v>0</v>
      </c>
      <c r="AV5" s="29">
        <f>AV11+AV17+AV23</f>
        <v>0</v>
      </c>
      <c r="AW5" s="29">
        <f>AW11+AW17+AW23</f>
        <v>0</v>
      </c>
      <c r="AX5" s="30">
        <f>AX11+AX17+AX23</f>
        <v>0</v>
      </c>
    </row>
    <row r="6" spans="1:50" ht="29.25" customHeight="1">
      <c r="A6" s="70"/>
      <c r="B6" s="31"/>
      <c r="C6" s="32" t="s">
        <v>17</v>
      </c>
      <c r="D6" s="33">
        <f t="shared" si="3"/>
        <v>31335073</v>
      </c>
      <c r="E6" s="29">
        <f t="shared" si="4"/>
        <v>11320287</v>
      </c>
      <c r="F6" s="29">
        <f t="shared" si="4"/>
        <v>9932193</v>
      </c>
      <c r="G6" s="29">
        <f t="shared" si="4"/>
        <v>10082593</v>
      </c>
      <c r="H6" s="29">
        <f t="shared" si="4"/>
        <v>0</v>
      </c>
      <c r="I6" s="29">
        <f t="shared" si="4"/>
        <v>0</v>
      </c>
      <c r="J6" s="29">
        <f t="shared" si="4"/>
        <v>0</v>
      </c>
      <c r="K6" s="29">
        <f t="shared" si="4"/>
        <v>0</v>
      </c>
      <c r="L6" s="29">
        <f t="shared" si="4"/>
        <v>0</v>
      </c>
      <c r="M6" s="29">
        <f t="shared" si="4"/>
        <v>0</v>
      </c>
      <c r="N6" s="29">
        <f t="shared" si="4"/>
        <v>0</v>
      </c>
      <c r="O6" s="29">
        <f t="shared" si="4"/>
        <v>0</v>
      </c>
      <c r="P6" s="30">
        <f t="shared" si="4"/>
        <v>0</v>
      </c>
      <c r="R6" s="70"/>
      <c r="S6" s="31"/>
      <c r="T6" s="32" t="s">
        <v>17</v>
      </c>
      <c r="U6" s="33">
        <f t="shared" si="5"/>
        <v>1730984</v>
      </c>
      <c r="V6" s="29">
        <f t="shared" si="6"/>
        <v>600298</v>
      </c>
      <c r="W6" s="29">
        <f t="shared" si="6"/>
        <v>518166</v>
      </c>
      <c r="X6" s="29">
        <f t="shared" si="6"/>
        <v>612520</v>
      </c>
      <c r="Y6" s="29">
        <f t="shared" si="6"/>
        <v>0</v>
      </c>
      <c r="Z6" s="29">
        <f t="shared" si="6"/>
        <v>0</v>
      </c>
      <c r="AA6" s="29">
        <f t="shared" si="6"/>
        <v>0</v>
      </c>
      <c r="AB6" s="29">
        <f t="shared" si="6"/>
        <v>0</v>
      </c>
      <c r="AC6" s="29">
        <f t="shared" si="6"/>
        <v>0</v>
      </c>
      <c r="AD6" s="29">
        <f t="shared" si="6"/>
        <v>0</v>
      </c>
      <c r="AE6" s="29">
        <f t="shared" si="6"/>
        <v>0</v>
      </c>
      <c r="AF6" s="29">
        <f t="shared" si="6"/>
        <v>0</v>
      </c>
      <c r="AG6" s="30">
        <f t="shared" si="6"/>
        <v>0</v>
      </c>
      <c r="AI6" s="70"/>
      <c r="AJ6" s="31"/>
      <c r="AK6" s="32" t="s">
        <v>17</v>
      </c>
      <c r="AL6" s="33">
        <f t="shared" si="7"/>
        <v>29604089</v>
      </c>
      <c r="AM6" s="29">
        <f t="shared" si="8"/>
        <v>10719989</v>
      </c>
      <c r="AN6" s="29">
        <f t="shared" si="8"/>
        <v>9414027</v>
      </c>
      <c r="AO6" s="29">
        <f t="shared" si="8"/>
        <v>9470073</v>
      </c>
      <c r="AP6" s="29">
        <f t="shared" si="8"/>
        <v>0</v>
      </c>
      <c r="AQ6" s="29">
        <f t="shared" si="8"/>
        <v>0</v>
      </c>
      <c r="AR6" s="29">
        <f t="shared" si="8"/>
        <v>0</v>
      </c>
      <c r="AS6" s="29">
        <f t="shared" si="8"/>
        <v>0</v>
      </c>
      <c r="AT6" s="29">
        <f t="shared" si="8"/>
        <v>0</v>
      </c>
      <c r="AU6" s="29">
        <f t="shared" si="8"/>
        <v>0</v>
      </c>
      <c r="AV6" s="29">
        <f t="shared" si="8"/>
        <v>0</v>
      </c>
      <c r="AW6" s="29">
        <f t="shared" si="8"/>
        <v>0</v>
      </c>
      <c r="AX6" s="30">
        <f t="shared" si="8"/>
        <v>0</v>
      </c>
    </row>
    <row r="7" spans="1:50" ht="29.25" customHeight="1">
      <c r="A7" s="70"/>
      <c r="B7" s="31"/>
      <c r="C7" s="32" t="s">
        <v>18</v>
      </c>
      <c r="D7" s="33">
        <f t="shared" si="3"/>
        <v>11894865</v>
      </c>
      <c r="E7" s="29">
        <f t="shared" si="4"/>
        <v>4064802</v>
      </c>
      <c r="F7" s="29">
        <f t="shared" si="4"/>
        <v>4057450</v>
      </c>
      <c r="G7" s="29">
        <f t="shared" si="4"/>
        <v>3772613</v>
      </c>
      <c r="H7" s="29">
        <f t="shared" si="4"/>
        <v>0</v>
      </c>
      <c r="I7" s="29">
        <f t="shared" si="4"/>
        <v>0</v>
      </c>
      <c r="J7" s="29">
        <f t="shared" si="4"/>
        <v>0</v>
      </c>
      <c r="K7" s="29">
        <f t="shared" si="4"/>
        <v>0</v>
      </c>
      <c r="L7" s="29">
        <f t="shared" si="4"/>
        <v>0</v>
      </c>
      <c r="M7" s="29">
        <f t="shared" si="4"/>
        <v>0</v>
      </c>
      <c r="N7" s="29">
        <f t="shared" si="4"/>
        <v>0</v>
      </c>
      <c r="O7" s="29">
        <f t="shared" si="4"/>
        <v>0</v>
      </c>
      <c r="P7" s="30">
        <f t="shared" si="4"/>
        <v>0</v>
      </c>
      <c r="R7" s="70"/>
      <c r="S7" s="31"/>
      <c r="T7" s="32" t="s">
        <v>18</v>
      </c>
      <c r="U7" s="33">
        <f t="shared" si="5"/>
        <v>4447200</v>
      </c>
      <c r="V7" s="29">
        <f t="shared" si="6"/>
        <v>1362467</v>
      </c>
      <c r="W7" s="29">
        <f t="shared" si="6"/>
        <v>1495796</v>
      </c>
      <c r="X7" s="29">
        <f t="shared" si="6"/>
        <v>1588937</v>
      </c>
      <c r="Y7" s="29">
        <f t="shared" si="6"/>
        <v>0</v>
      </c>
      <c r="Z7" s="29">
        <f t="shared" si="6"/>
        <v>0</v>
      </c>
      <c r="AA7" s="29">
        <f t="shared" si="6"/>
        <v>0</v>
      </c>
      <c r="AB7" s="29">
        <f t="shared" si="6"/>
        <v>0</v>
      </c>
      <c r="AC7" s="29">
        <f t="shared" si="6"/>
        <v>0</v>
      </c>
      <c r="AD7" s="29">
        <f t="shared" si="6"/>
        <v>0</v>
      </c>
      <c r="AE7" s="29">
        <f t="shared" si="6"/>
        <v>0</v>
      </c>
      <c r="AF7" s="29">
        <f t="shared" si="6"/>
        <v>0</v>
      </c>
      <c r="AG7" s="30">
        <f t="shared" si="6"/>
        <v>0</v>
      </c>
      <c r="AI7" s="70"/>
      <c r="AJ7" s="31"/>
      <c r="AK7" s="32" t="s">
        <v>18</v>
      </c>
      <c r="AL7" s="33">
        <f t="shared" si="7"/>
        <v>7447665</v>
      </c>
      <c r="AM7" s="29">
        <f t="shared" si="8"/>
        <v>2702335</v>
      </c>
      <c r="AN7" s="29">
        <f t="shared" si="8"/>
        <v>2561654</v>
      </c>
      <c r="AO7" s="29">
        <f t="shared" si="8"/>
        <v>2183676</v>
      </c>
      <c r="AP7" s="29">
        <f t="shared" si="8"/>
        <v>0</v>
      </c>
      <c r="AQ7" s="29">
        <f t="shared" si="8"/>
        <v>0</v>
      </c>
      <c r="AR7" s="29">
        <f t="shared" si="8"/>
        <v>0</v>
      </c>
      <c r="AS7" s="29">
        <f t="shared" si="8"/>
        <v>0</v>
      </c>
      <c r="AT7" s="29">
        <f t="shared" si="8"/>
        <v>0</v>
      </c>
      <c r="AU7" s="29">
        <f t="shared" si="8"/>
        <v>0</v>
      </c>
      <c r="AV7" s="29">
        <f t="shared" si="8"/>
        <v>0</v>
      </c>
      <c r="AW7" s="29">
        <f t="shared" si="8"/>
        <v>0</v>
      </c>
      <c r="AX7" s="30">
        <f t="shared" si="8"/>
        <v>0</v>
      </c>
    </row>
    <row r="8" spans="1:50" ht="29.25" customHeight="1">
      <c r="A8" s="70"/>
      <c r="B8" s="31"/>
      <c r="C8" s="32" t="s">
        <v>19</v>
      </c>
      <c r="D8" s="33">
        <f t="shared" si="3"/>
        <v>7472849</v>
      </c>
      <c r="E8" s="29">
        <f t="shared" si="4"/>
        <v>3204056</v>
      </c>
      <c r="F8" s="29">
        <f t="shared" si="4"/>
        <v>1664931</v>
      </c>
      <c r="G8" s="29">
        <f t="shared" si="4"/>
        <v>2603862</v>
      </c>
      <c r="H8" s="29">
        <f t="shared" si="4"/>
        <v>0</v>
      </c>
      <c r="I8" s="29">
        <f t="shared" si="4"/>
        <v>0</v>
      </c>
      <c r="J8" s="29">
        <f t="shared" si="4"/>
        <v>0</v>
      </c>
      <c r="K8" s="29">
        <f t="shared" si="4"/>
        <v>0</v>
      </c>
      <c r="L8" s="29">
        <f t="shared" si="4"/>
        <v>0</v>
      </c>
      <c r="M8" s="29">
        <f t="shared" si="4"/>
        <v>0</v>
      </c>
      <c r="N8" s="29">
        <f t="shared" si="4"/>
        <v>0</v>
      </c>
      <c r="O8" s="29">
        <f t="shared" si="4"/>
        <v>0</v>
      </c>
      <c r="P8" s="30">
        <f t="shared" si="4"/>
        <v>0</v>
      </c>
      <c r="R8" s="70"/>
      <c r="S8" s="31"/>
      <c r="T8" s="32" t="s">
        <v>19</v>
      </c>
      <c r="U8" s="33">
        <f t="shared" si="5"/>
        <v>1470692</v>
      </c>
      <c r="V8" s="29">
        <f t="shared" si="6"/>
        <v>407851</v>
      </c>
      <c r="W8" s="29">
        <f t="shared" si="6"/>
        <v>538001</v>
      </c>
      <c r="X8" s="29">
        <f t="shared" si="6"/>
        <v>524840</v>
      </c>
      <c r="Y8" s="29">
        <f t="shared" si="6"/>
        <v>0</v>
      </c>
      <c r="Z8" s="29">
        <f t="shared" si="6"/>
        <v>0</v>
      </c>
      <c r="AA8" s="29">
        <f t="shared" si="6"/>
        <v>0</v>
      </c>
      <c r="AB8" s="29">
        <f t="shared" si="6"/>
        <v>0</v>
      </c>
      <c r="AC8" s="29">
        <f t="shared" si="6"/>
        <v>0</v>
      </c>
      <c r="AD8" s="29">
        <f t="shared" si="6"/>
        <v>0</v>
      </c>
      <c r="AE8" s="29">
        <f t="shared" si="6"/>
        <v>0</v>
      </c>
      <c r="AF8" s="29">
        <f t="shared" si="6"/>
        <v>0</v>
      </c>
      <c r="AG8" s="30">
        <f t="shared" si="6"/>
        <v>0</v>
      </c>
      <c r="AI8" s="70"/>
      <c r="AJ8" s="31"/>
      <c r="AK8" s="32" t="s">
        <v>19</v>
      </c>
      <c r="AL8" s="33">
        <f t="shared" si="7"/>
        <v>6002157</v>
      </c>
      <c r="AM8" s="29">
        <f t="shared" si="8"/>
        <v>2796205</v>
      </c>
      <c r="AN8" s="29">
        <f t="shared" si="8"/>
        <v>1126930</v>
      </c>
      <c r="AO8" s="29">
        <f t="shared" si="8"/>
        <v>2079022</v>
      </c>
      <c r="AP8" s="29">
        <f t="shared" si="8"/>
        <v>0</v>
      </c>
      <c r="AQ8" s="29">
        <f t="shared" si="8"/>
        <v>0</v>
      </c>
      <c r="AR8" s="29">
        <f t="shared" si="8"/>
        <v>0</v>
      </c>
      <c r="AS8" s="29">
        <f t="shared" si="8"/>
        <v>0</v>
      </c>
      <c r="AT8" s="29">
        <f t="shared" si="8"/>
        <v>0</v>
      </c>
      <c r="AU8" s="29">
        <f t="shared" si="8"/>
        <v>0</v>
      </c>
      <c r="AV8" s="29">
        <f t="shared" si="8"/>
        <v>0</v>
      </c>
      <c r="AW8" s="29">
        <f t="shared" si="8"/>
        <v>0</v>
      </c>
      <c r="AX8" s="30">
        <f t="shared" si="8"/>
        <v>0</v>
      </c>
    </row>
    <row r="9" spans="1:50" ht="29.25" customHeight="1" thickBot="1">
      <c r="A9" s="70"/>
      <c r="B9" s="99" t="s">
        <v>20</v>
      </c>
      <c r="C9" s="98"/>
      <c r="D9" s="34">
        <f t="shared" si="3"/>
        <v>7607276</v>
      </c>
      <c r="E9" s="35">
        <f t="shared" si="4"/>
        <v>2564374</v>
      </c>
      <c r="F9" s="35">
        <f t="shared" si="4"/>
        <v>2348925</v>
      </c>
      <c r="G9" s="35">
        <f t="shared" si="4"/>
        <v>2693977</v>
      </c>
      <c r="H9" s="35">
        <f t="shared" si="4"/>
        <v>0</v>
      </c>
      <c r="I9" s="35">
        <f t="shared" si="4"/>
        <v>0</v>
      </c>
      <c r="J9" s="35">
        <f t="shared" si="4"/>
        <v>0</v>
      </c>
      <c r="K9" s="35">
        <f t="shared" si="4"/>
        <v>0</v>
      </c>
      <c r="L9" s="35">
        <f t="shared" si="4"/>
        <v>0</v>
      </c>
      <c r="M9" s="35">
        <f t="shared" si="4"/>
        <v>0</v>
      </c>
      <c r="N9" s="35">
        <f t="shared" si="4"/>
        <v>0</v>
      </c>
      <c r="O9" s="35">
        <f t="shared" si="4"/>
        <v>0</v>
      </c>
      <c r="P9" s="36">
        <f t="shared" si="4"/>
        <v>0</v>
      </c>
      <c r="R9" s="70"/>
      <c r="S9" s="99" t="s">
        <v>20</v>
      </c>
      <c r="T9" s="98"/>
      <c r="U9" s="34">
        <f t="shared" si="5"/>
        <v>39319</v>
      </c>
      <c r="V9" s="35">
        <f t="shared" si="6"/>
        <v>14601</v>
      </c>
      <c r="W9" s="35">
        <f t="shared" si="6"/>
        <v>16858</v>
      </c>
      <c r="X9" s="35">
        <f t="shared" si="6"/>
        <v>7860</v>
      </c>
      <c r="Y9" s="35">
        <f t="shared" si="6"/>
        <v>0</v>
      </c>
      <c r="Z9" s="35">
        <f t="shared" si="6"/>
        <v>0</v>
      </c>
      <c r="AA9" s="35">
        <f t="shared" si="6"/>
        <v>0</v>
      </c>
      <c r="AB9" s="35">
        <f t="shared" si="6"/>
        <v>0</v>
      </c>
      <c r="AC9" s="35">
        <f t="shared" si="6"/>
        <v>0</v>
      </c>
      <c r="AD9" s="35">
        <f t="shared" si="6"/>
        <v>0</v>
      </c>
      <c r="AE9" s="35">
        <f t="shared" si="6"/>
        <v>0</v>
      </c>
      <c r="AF9" s="35">
        <f t="shared" si="6"/>
        <v>0</v>
      </c>
      <c r="AG9" s="36">
        <f t="shared" si="6"/>
        <v>0</v>
      </c>
      <c r="AI9" s="70"/>
      <c r="AJ9" s="99" t="s">
        <v>20</v>
      </c>
      <c r="AK9" s="98"/>
      <c r="AL9" s="34">
        <f t="shared" si="7"/>
        <v>7567957</v>
      </c>
      <c r="AM9" s="35">
        <f t="shared" si="8"/>
        <v>2549773</v>
      </c>
      <c r="AN9" s="35">
        <f t="shared" si="8"/>
        <v>2332067</v>
      </c>
      <c r="AO9" s="35">
        <f t="shared" si="8"/>
        <v>2686117</v>
      </c>
      <c r="AP9" s="35">
        <f t="shared" si="8"/>
        <v>0</v>
      </c>
      <c r="AQ9" s="35">
        <f t="shared" si="8"/>
        <v>0</v>
      </c>
      <c r="AR9" s="35">
        <f t="shared" si="8"/>
        <v>0</v>
      </c>
      <c r="AS9" s="35">
        <f t="shared" si="8"/>
        <v>0</v>
      </c>
      <c r="AT9" s="35">
        <f t="shared" si="8"/>
        <v>0</v>
      </c>
      <c r="AU9" s="35">
        <f t="shared" si="8"/>
        <v>0</v>
      </c>
      <c r="AV9" s="35">
        <f t="shared" si="8"/>
        <v>0</v>
      </c>
      <c r="AW9" s="35">
        <f t="shared" si="8"/>
        <v>0</v>
      </c>
      <c r="AX9" s="36">
        <f t="shared" si="8"/>
        <v>0</v>
      </c>
    </row>
    <row r="10" spans="1:50" ht="29.25" customHeight="1">
      <c r="A10" s="69" t="s">
        <v>36</v>
      </c>
      <c r="B10" s="83" t="s">
        <v>15</v>
      </c>
      <c r="C10" s="92"/>
      <c r="D10" s="25">
        <f t="shared" si="3"/>
        <v>29056081</v>
      </c>
      <c r="E10" s="26">
        <f>E11+E15</f>
        <v>9853630</v>
      </c>
      <c r="F10" s="26">
        <f t="shared" ref="F10:M10" si="9">F11+F15</f>
        <v>9159590</v>
      </c>
      <c r="G10" s="26">
        <f t="shared" si="9"/>
        <v>10042861</v>
      </c>
      <c r="H10" s="26">
        <f t="shared" si="9"/>
        <v>0</v>
      </c>
      <c r="I10" s="26">
        <f t="shared" si="9"/>
        <v>0</v>
      </c>
      <c r="J10" s="26">
        <f t="shared" si="9"/>
        <v>0</v>
      </c>
      <c r="K10" s="26">
        <f t="shared" si="9"/>
        <v>0</v>
      </c>
      <c r="L10" s="26">
        <f t="shared" si="9"/>
        <v>0</v>
      </c>
      <c r="M10" s="26">
        <f t="shared" si="9"/>
        <v>0</v>
      </c>
      <c r="N10" s="26">
        <f>N11+N15</f>
        <v>0</v>
      </c>
      <c r="O10" s="26">
        <f>O11+O15</f>
        <v>0</v>
      </c>
      <c r="P10" s="27">
        <f>P11+P15</f>
        <v>0</v>
      </c>
      <c r="R10" s="69" t="s">
        <v>36</v>
      </c>
      <c r="S10" s="83" t="s">
        <v>15</v>
      </c>
      <c r="T10" s="92"/>
      <c r="U10" s="25">
        <f t="shared" si="5"/>
        <v>7659867</v>
      </c>
      <c r="V10" s="26">
        <v>2373764</v>
      </c>
      <c r="W10" s="26">
        <v>2565061</v>
      </c>
      <c r="X10" s="26">
        <v>2721042</v>
      </c>
      <c r="Y10" s="26"/>
      <c r="Z10" s="26"/>
      <c r="AA10" s="26"/>
      <c r="AB10" s="26"/>
      <c r="AC10" s="26"/>
      <c r="AD10" s="26"/>
      <c r="AE10" s="26"/>
      <c r="AF10" s="26"/>
      <c r="AG10" s="27"/>
      <c r="AI10" s="74" t="s">
        <v>36</v>
      </c>
      <c r="AJ10" s="83" t="s">
        <v>15</v>
      </c>
      <c r="AK10" s="92"/>
      <c r="AL10" s="25">
        <f t="shared" si="7"/>
        <v>21396214</v>
      </c>
      <c r="AM10" s="26">
        <f t="shared" ref="AM10:AX27" si="10">E10-V10</f>
        <v>7479866</v>
      </c>
      <c r="AN10" s="26">
        <f t="shared" si="10"/>
        <v>6594529</v>
      </c>
      <c r="AO10" s="26">
        <f t="shared" si="10"/>
        <v>7321819</v>
      </c>
      <c r="AP10" s="26">
        <f t="shared" si="10"/>
        <v>0</v>
      </c>
      <c r="AQ10" s="26">
        <f t="shared" si="10"/>
        <v>0</v>
      </c>
      <c r="AR10" s="26">
        <f t="shared" si="10"/>
        <v>0</v>
      </c>
      <c r="AS10" s="26">
        <f t="shared" si="10"/>
        <v>0</v>
      </c>
      <c r="AT10" s="26">
        <f t="shared" si="10"/>
        <v>0</v>
      </c>
      <c r="AU10" s="26">
        <f t="shared" si="10"/>
        <v>0</v>
      </c>
      <c r="AV10" s="26">
        <f t="shared" si="10"/>
        <v>0</v>
      </c>
      <c r="AW10" s="26">
        <f t="shared" si="10"/>
        <v>0</v>
      </c>
      <c r="AX10" s="27">
        <f t="shared" si="10"/>
        <v>0</v>
      </c>
    </row>
    <row r="11" spans="1:50" ht="29.25" customHeight="1">
      <c r="A11" s="70"/>
      <c r="B11" s="85" t="s">
        <v>16</v>
      </c>
      <c r="C11" s="93"/>
      <c r="D11" s="33">
        <f>SUM(D12:D14)</f>
        <v>25569470</v>
      </c>
      <c r="E11" s="37">
        <v>8682789</v>
      </c>
      <c r="F11" s="37">
        <v>8135935</v>
      </c>
      <c r="G11" s="37">
        <v>8750746</v>
      </c>
      <c r="H11" s="37"/>
      <c r="I11" s="37"/>
      <c r="J11" s="37"/>
      <c r="K11" s="37"/>
      <c r="L11" s="37"/>
      <c r="M11" s="37"/>
      <c r="N11" s="37"/>
      <c r="O11" s="37"/>
      <c r="P11" s="38"/>
      <c r="R11" s="70"/>
      <c r="S11" s="85" t="s">
        <v>16</v>
      </c>
      <c r="T11" s="93"/>
      <c r="U11" s="33">
        <f>SUM(U12:U14)</f>
        <v>7620548</v>
      </c>
      <c r="V11" s="37">
        <f>V10-V15</f>
        <v>2359163</v>
      </c>
      <c r="W11" s="37">
        <f t="shared" ref="W11:AG11" si="11">W10-W15</f>
        <v>2548203</v>
      </c>
      <c r="X11" s="37">
        <f t="shared" si="11"/>
        <v>2713182</v>
      </c>
      <c r="Y11" s="37">
        <f t="shared" si="11"/>
        <v>0</v>
      </c>
      <c r="Z11" s="37">
        <f t="shared" si="11"/>
        <v>0</v>
      </c>
      <c r="AA11" s="37">
        <f t="shared" si="11"/>
        <v>0</v>
      </c>
      <c r="AB11" s="37">
        <f t="shared" si="11"/>
        <v>0</v>
      </c>
      <c r="AC11" s="37">
        <f t="shared" si="11"/>
        <v>0</v>
      </c>
      <c r="AD11" s="37">
        <f t="shared" si="11"/>
        <v>0</v>
      </c>
      <c r="AE11" s="37">
        <f t="shared" si="11"/>
        <v>0</v>
      </c>
      <c r="AF11" s="37">
        <f t="shared" si="11"/>
        <v>0</v>
      </c>
      <c r="AG11" s="38">
        <f t="shared" si="11"/>
        <v>0</v>
      </c>
      <c r="AI11" s="75"/>
      <c r="AJ11" s="87" t="s">
        <v>16</v>
      </c>
      <c r="AK11" s="96"/>
      <c r="AL11" s="33">
        <f>SUM(AL12:AL14)</f>
        <v>17948922</v>
      </c>
      <c r="AM11" s="37">
        <f t="shared" si="10"/>
        <v>6323626</v>
      </c>
      <c r="AN11" s="37">
        <f t="shared" si="10"/>
        <v>5587732</v>
      </c>
      <c r="AO11" s="37">
        <f t="shared" si="10"/>
        <v>6037564</v>
      </c>
      <c r="AP11" s="37">
        <f t="shared" si="10"/>
        <v>0</v>
      </c>
      <c r="AQ11" s="37">
        <f t="shared" si="10"/>
        <v>0</v>
      </c>
      <c r="AR11" s="37">
        <f t="shared" si="10"/>
        <v>0</v>
      </c>
      <c r="AS11" s="37">
        <f t="shared" si="10"/>
        <v>0</v>
      </c>
      <c r="AT11" s="37">
        <f t="shared" si="10"/>
        <v>0</v>
      </c>
      <c r="AU11" s="37">
        <f t="shared" si="10"/>
        <v>0</v>
      </c>
      <c r="AV11" s="37">
        <f t="shared" si="10"/>
        <v>0</v>
      </c>
      <c r="AW11" s="37">
        <f t="shared" si="10"/>
        <v>0</v>
      </c>
      <c r="AX11" s="38">
        <f t="shared" si="10"/>
        <v>0</v>
      </c>
    </row>
    <row r="12" spans="1:50" ht="29.25" customHeight="1">
      <c r="A12" s="70"/>
      <c r="B12" s="31"/>
      <c r="C12" s="32" t="s">
        <v>17</v>
      </c>
      <c r="D12" s="33">
        <f>E12+F12+G12+H12+I12+J12+K12+L12+M12+N12+O12+P12</f>
        <v>16602810</v>
      </c>
      <c r="E12" s="37">
        <v>5657335</v>
      </c>
      <c r="F12" s="37">
        <v>5303477</v>
      </c>
      <c r="G12" s="37">
        <v>5641998</v>
      </c>
      <c r="H12" s="37"/>
      <c r="I12" s="37"/>
      <c r="J12" s="37"/>
      <c r="K12" s="37"/>
      <c r="L12" s="37"/>
      <c r="M12" s="37"/>
      <c r="N12" s="37"/>
      <c r="O12" s="37"/>
      <c r="P12" s="38"/>
      <c r="R12" s="70"/>
      <c r="S12" s="31"/>
      <c r="T12" s="32" t="s">
        <v>17</v>
      </c>
      <c r="U12" s="33">
        <f>V12+W12+X12+Y12+Z12+AA12+AB12+AC12+AD12+AE12+AF12+AG12</f>
        <v>1730984</v>
      </c>
      <c r="V12" s="37">
        <v>600298</v>
      </c>
      <c r="W12" s="37">
        <v>518166</v>
      </c>
      <c r="X12" s="37">
        <v>612520</v>
      </c>
      <c r="Y12" s="37"/>
      <c r="Z12" s="37"/>
      <c r="AA12" s="37"/>
      <c r="AB12" s="37"/>
      <c r="AC12" s="37"/>
      <c r="AD12" s="37"/>
      <c r="AE12" s="37"/>
      <c r="AF12" s="37"/>
      <c r="AG12" s="38"/>
      <c r="AI12" s="75"/>
      <c r="AJ12" s="39"/>
      <c r="AK12" s="32" t="s">
        <v>17</v>
      </c>
      <c r="AL12" s="33">
        <f>AM12+AN12+AO12+AP12+AQ12+AR12+AS12+AT12+AU12+AV12+AW12+AX12</f>
        <v>14871826</v>
      </c>
      <c r="AM12" s="37">
        <f t="shared" si="10"/>
        <v>5057037</v>
      </c>
      <c r="AN12" s="37">
        <f t="shared" si="10"/>
        <v>4785311</v>
      </c>
      <c r="AO12" s="37">
        <f t="shared" si="10"/>
        <v>5029478</v>
      </c>
      <c r="AP12" s="37">
        <f t="shared" si="10"/>
        <v>0</v>
      </c>
      <c r="AQ12" s="37">
        <f t="shared" si="10"/>
        <v>0</v>
      </c>
      <c r="AR12" s="37">
        <f t="shared" si="10"/>
        <v>0</v>
      </c>
      <c r="AS12" s="37">
        <f t="shared" si="10"/>
        <v>0</v>
      </c>
      <c r="AT12" s="37">
        <f t="shared" si="10"/>
        <v>0</v>
      </c>
      <c r="AU12" s="37">
        <f t="shared" si="10"/>
        <v>0</v>
      </c>
      <c r="AV12" s="37">
        <f t="shared" si="10"/>
        <v>0</v>
      </c>
      <c r="AW12" s="37">
        <f t="shared" si="10"/>
        <v>0</v>
      </c>
      <c r="AX12" s="38">
        <f t="shared" si="10"/>
        <v>0</v>
      </c>
    </row>
    <row r="13" spans="1:50" ht="29.25" customHeight="1">
      <c r="A13" s="70"/>
      <c r="B13" s="31"/>
      <c r="C13" s="32" t="s">
        <v>18</v>
      </c>
      <c r="D13" s="33">
        <f>E13+F13+G13+H13+I13+J13+K13+L13+M13+N13+O13+P13</f>
        <v>6315348</v>
      </c>
      <c r="E13" s="37">
        <v>2033995</v>
      </c>
      <c r="F13" s="37">
        <v>2142812</v>
      </c>
      <c r="G13" s="37">
        <v>2138541</v>
      </c>
      <c r="H13" s="37"/>
      <c r="I13" s="37"/>
      <c r="J13" s="37"/>
      <c r="K13" s="37"/>
      <c r="L13" s="37"/>
      <c r="M13" s="37"/>
      <c r="N13" s="37"/>
      <c r="O13" s="37"/>
      <c r="P13" s="38"/>
      <c r="R13" s="70"/>
      <c r="S13" s="31"/>
      <c r="T13" s="32" t="s">
        <v>18</v>
      </c>
      <c r="U13" s="33">
        <f>V13+W13+X13+Y13+Z13+AA13+AB13+AC13+AD13+AE13+AF13+AG13</f>
        <v>4418872</v>
      </c>
      <c r="V13" s="37">
        <v>1351014</v>
      </c>
      <c r="W13" s="37">
        <v>1492036</v>
      </c>
      <c r="X13" s="37">
        <v>1575822</v>
      </c>
      <c r="Y13" s="37"/>
      <c r="Z13" s="37"/>
      <c r="AA13" s="37"/>
      <c r="AB13" s="37"/>
      <c r="AC13" s="37"/>
      <c r="AD13" s="37"/>
      <c r="AE13" s="37"/>
      <c r="AF13" s="37"/>
      <c r="AG13" s="38"/>
      <c r="AI13" s="75"/>
      <c r="AJ13" s="39"/>
      <c r="AK13" s="32" t="s">
        <v>18</v>
      </c>
      <c r="AL13" s="33">
        <f>AM13+AN13+AO13+AP13+AQ13+AR13+AS13+AT13+AU13+AV13+AW13+AX13</f>
        <v>1896476</v>
      </c>
      <c r="AM13" s="37">
        <f t="shared" si="10"/>
        <v>682981</v>
      </c>
      <c r="AN13" s="37">
        <f t="shared" si="10"/>
        <v>650776</v>
      </c>
      <c r="AO13" s="37">
        <f t="shared" si="10"/>
        <v>562719</v>
      </c>
      <c r="AP13" s="37">
        <f t="shared" si="10"/>
        <v>0</v>
      </c>
      <c r="AQ13" s="37">
        <f t="shared" si="10"/>
        <v>0</v>
      </c>
      <c r="AR13" s="37">
        <f t="shared" si="10"/>
        <v>0</v>
      </c>
      <c r="AS13" s="37">
        <f t="shared" si="10"/>
        <v>0</v>
      </c>
      <c r="AT13" s="37">
        <f t="shared" si="10"/>
        <v>0</v>
      </c>
      <c r="AU13" s="37">
        <f t="shared" si="10"/>
        <v>0</v>
      </c>
      <c r="AV13" s="37">
        <f t="shared" si="10"/>
        <v>0</v>
      </c>
      <c r="AW13" s="37">
        <f t="shared" si="10"/>
        <v>0</v>
      </c>
      <c r="AX13" s="38">
        <f t="shared" si="10"/>
        <v>0</v>
      </c>
    </row>
    <row r="14" spans="1:50" ht="29.25" customHeight="1">
      <c r="A14" s="70"/>
      <c r="B14" s="40"/>
      <c r="C14" s="32" t="s">
        <v>19</v>
      </c>
      <c r="D14" s="33">
        <f>E14+F14+G14+H14+I14+J14+K14+L14+M14+N14+O14+P14</f>
        <v>2651312</v>
      </c>
      <c r="E14" s="37">
        <f>E11-E12-E13</f>
        <v>991459</v>
      </c>
      <c r="F14" s="37">
        <f t="shared" ref="F14:P14" si="12">F11-F12-F13</f>
        <v>689646</v>
      </c>
      <c r="G14" s="37">
        <f t="shared" si="12"/>
        <v>970207</v>
      </c>
      <c r="H14" s="37">
        <f t="shared" si="12"/>
        <v>0</v>
      </c>
      <c r="I14" s="37">
        <f t="shared" si="12"/>
        <v>0</v>
      </c>
      <c r="J14" s="37">
        <f t="shared" si="12"/>
        <v>0</v>
      </c>
      <c r="K14" s="37">
        <f t="shared" si="12"/>
        <v>0</v>
      </c>
      <c r="L14" s="37">
        <f t="shared" si="12"/>
        <v>0</v>
      </c>
      <c r="M14" s="37">
        <f t="shared" si="12"/>
        <v>0</v>
      </c>
      <c r="N14" s="37">
        <f t="shared" si="12"/>
        <v>0</v>
      </c>
      <c r="O14" s="37">
        <f t="shared" si="12"/>
        <v>0</v>
      </c>
      <c r="P14" s="38">
        <f t="shared" si="12"/>
        <v>0</v>
      </c>
      <c r="R14" s="70"/>
      <c r="S14" s="40"/>
      <c r="T14" s="32" t="s">
        <v>19</v>
      </c>
      <c r="U14" s="33">
        <f>V14+W14+X14+Y14+Z14+AA14+AB14+AC14+AD14+AE14+AF14+AG14</f>
        <v>1470692</v>
      </c>
      <c r="V14" s="37">
        <f>V11-V12-V13</f>
        <v>407851</v>
      </c>
      <c r="W14" s="37">
        <f t="shared" ref="W14:AG14" si="13">W11-W12-W13</f>
        <v>538001</v>
      </c>
      <c r="X14" s="37">
        <f t="shared" si="13"/>
        <v>524840</v>
      </c>
      <c r="Y14" s="37">
        <f t="shared" si="13"/>
        <v>0</v>
      </c>
      <c r="Z14" s="37">
        <f t="shared" si="13"/>
        <v>0</v>
      </c>
      <c r="AA14" s="37">
        <f t="shared" si="13"/>
        <v>0</v>
      </c>
      <c r="AB14" s="37">
        <f t="shared" si="13"/>
        <v>0</v>
      </c>
      <c r="AC14" s="37">
        <f t="shared" si="13"/>
        <v>0</v>
      </c>
      <c r="AD14" s="37">
        <f t="shared" si="13"/>
        <v>0</v>
      </c>
      <c r="AE14" s="37">
        <f t="shared" si="13"/>
        <v>0</v>
      </c>
      <c r="AF14" s="37">
        <f t="shared" si="13"/>
        <v>0</v>
      </c>
      <c r="AG14" s="38">
        <f t="shared" si="13"/>
        <v>0</v>
      </c>
      <c r="AI14" s="75"/>
      <c r="AJ14" s="39"/>
      <c r="AK14" s="32" t="s">
        <v>19</v>
      </c>
      <c r="AL14" s="33">
        <f>AM14+AN14+AO14+AP14+AQ14+AR14+AS14+AT14+AU14+AV14+AW14+AX14</f>
        <v>1180620</v>
      </c>
      <c r="AM14" s="37">
        <f t="shared" si="10"/>
        <v>583608</v>
      </c>
      <c r="AN14" s="37">
        <f t="shared" si="10"/>
        <v>151645</v>
      </c>
      <c r="AO14" s="37">
        <f t="shared" si="10"/>
        <v>445367</v>
      </c>
      <c r="AP14" s="37">
        <f t="shared" si="10"/>
        <v>0</v>
      </c>
      <c r="AQ14" s="37">
        <f t="shared" si="10"/>
        <v>0</v>
      </c>
      <c r="AR14" s="37">
        <f t="shared" si="10"/>
        <v>0</v>
      </c>
      <c r="AS14" s="37">
        <f t="shared" si="10"/>
        <v>0</v>
      </c>
      <c r="AT14" s="37">
        <f t="shared" si="10"/>
        <v>0</v>
      </c>
      <c r="AU14" s="37">
        <f t="shared" si="10"/>
        <v>0</v>
      </c>
      <c r="AV14" s="37">
        <f t="shared" si="10"/>
        <v>0</v>
      </c>
      <c r="AW14" s="37">
        <f t="shared" si="10"/>
        <v>0</v>
      </c>
      <c r="AX14" s="38">
        <f t="shared" si="10"/>
        <v>0</v>
      </c>
    </row>
    <row r="15" spans="1:50" ht="29.25" customHeight="1" thickBot="1">
      <c r="A15" s="71"/>
      <c r="B15" s="79" t="s">
        <v>20</v>
      </c>
      <c r="C15" s="80"/>
      <c r="D15" s="41">
        <f>E15+F15+G15+H15+I15+J15+K15+L15+M15+N15+O15+P15</f>
        <v>3486611</v>
      </c>
      <c r="E15" s="42">
        <v>1170841</v>
      </c>
      <c r="F15" s="42">
        <v>1023655</v>
      </c>
      <c r="G15" s="42">
        <v>1292115</v>
      </c>
      <c r="H15" s="42"/>
      <c r="I15" s="42"/>
      <c r="J15" s="42"/>
      <c r="K15" s="42"/>
      <c r="L15" s="42"/>
      <c r="M15" s="42"/>
      <c r="N15" s="42"/>
      <c r="O15" s="42"/>
      <c r="P15" s="43"/>
      <c r="R15" s="71"/>
      <c r="S15" s="79" t="s">
        <v>20</v>
      </c>
      <c r="T15" s="80"/>
      <c r="U15" s="41">
        <f>V15+W15+X15+Y15+Z15+AA15+AB15+AC15+AD15+AE15+AF15+AG15</f>
        <v>39319</v>
      </c>
      <c r="V15" s="42">
        <v>14601</v>
      </c>
      <c r="W15" s="42">
        <v>16858</v>
      </c>
      <c r="X15" s="42">
        <v>7860</v>
      </c>
      <c r="Y15" s="42"/>
      <c r="Z15" s="42"/>
      <c r="AA15" s="42"/>
      <c r="AB15" s="42"/>
      <c r="AC15" s="42"/>
      <c r="AD15" s="42"/>
      <c r="AE15" s="42"/>
      <c r="AF15" s="42"/>
      <c r="AG15" s="43"/>
      <c r="AI15" s="76"/>
      <c r="AJ15" s="79" t="s">
        <v>20</v>
      </c>
      <c r="AK15" s="80"/>
      <c r="AL15" s="41">
        <f>AM15+AN15+AO15+AP15+AQ15+AR15+AS15+AT15+AU15+AV15+AW15+AX15</f>
        <v>3447292</v>
      </c>
      <c r="AM15" s="42">
        <f t="shared" si="10"/>
        <v>1156240</v>
      </c>
      <c r="AN15" s="42">
        <f t="shared" si="10"/>
        <v>1006797</v>
      </c>
      <c r="AO15" s="42">
        <f t="shared" si="10"/>
        <v>1284255</v>
      </c>
      <c r="AP15" s="42">
        <f t="shared" si="10"/>
        <v>0</v>
      </c>
      <c r="AQ15" s="42">
        <f t="shared" si="10"/>
        <v>0</v>
      </c>
      <c r="AR15" s="42">
        <f t="shared" si="10"/>
        <v>0</v>
      </c>
      <c r="AS15" s="42">
        <f t="shared" si="10"/>
        <v>0</v>
      </c>
      <c r="AT15" s="42">
        <f t="shared" si="10"/>
        <v>0</v>
      </c>
      <c r="AU15" s="42">
        <f t="shared" si="10"/>
        <v>0</v>
      </c>
      <c r="AV15" s="42">
        <f t="shared" si="10"/>
        <v>0</v>
      </c>
      <c r="AW15" s="42">
        <f t="shared" si="10"/>
        <v>0</v>
      </c>
      <c r="AX15" s="43">
        <f t="shared" si="10"/>
        <v>0</v>
      </c>
    </row>
    <row r="16" spans="1:50" ht="29.25" customHeight="1">
      <c r="A16" s="69" t="s">
        <v>37</v>
      </c>
      <c r="B16" s="81" t="s">
        <v>15</v>
      </c>
      <c r="C16" s="82"/>
      <c r="D16" s="25">
        <f>SUM(E16:P16)</f>
        <v>24878438</v>
      </c>
      <c r="E16" s="26">
        <f>E17+E21</f>
        <v>9098287</v>
      </c>
      <c r="F16" s="26">
        <f t="shared" ref="F16:M16" si="14">F17+F21</f>
        <v>7766229</v>
      </c>
      <c r="G16" s="26">
        <f t="shared" si="14"/>
        <v>8013922</v>
      </c>
      <c r="H16" s="26">
        <f t="shared" si="14"/>
        <v>0</v>
      </c>
      <c r="I16" s="26">
        <f t="shared" si="14"/>
        <v>0</v>
      </c>
      <c r="J16" s="26">
        <f t="shared" si="14"/>
        <v>0</v>
      </c>
      <c r="K16" s="26">
        <f t="shared" si="14"/>
        <v>0</v>
      </c>
      <c r="L16" s="26">
        <f t="shared" si="14"/>
        <v>0</v>
      </c>
      <c r="M16" s="26">
        <f t="shared" si="14"/>
        <v>0</v>
      </c>
      <c r="N16" s="26">
        <f>N17+N21</f>
        <v>0</v>
      </c>
      <c r="O16" s="26">
        <f>O17+O21</f>
        <v>0</v>
      </c>
      <c r="P16" s="27">
        <f>P17+P21</f>
        <v>0</v>
      </c>
      <c r="R16" s="69" t="s">
        <v>37</v>
      </c>
      <c r="S16" s="81" t="s">
        <v>15</v>
      </c>
      <c r="T16" s="82"/>
      <c r="U16" s="25">
        <f>SUM(V16:AG16)</f>
        <v>28328</v>
      </c>
      <c r="V16" s="26">
        <v>11453</v>
      </c>
      <c r="W16" s="26">
        <v>3760</v>
      </c>
      <c r="X16" s="26">
        <v>13115</v>
      </c>
      <c r="Y16" s="26"/>
      <c r="Z16" s="26"/>
      <c r="AA16" s="26"/>
      <c r="AB16" s="26"/>
      <c r="AC16" s="26"/>
      <c r="AD16" s="26"/>
      <c r="AE16" s="26"/>
      <c r="AF16" s="26"/>
      <c r="AG16" s="27"/>
      <c r="AI16" s="74" t="s">
        <v>37</v>
      </c>
      <c r="AJ16" s="83" t="s">
        <v>15</v>
      </c>
      <c r="AK16" s="84"/>
      <c r="AL16" s="25">
        <f>SUM(AM16:AX16)</f>
        <v>24850110</v>
      </c>
      <c r="AM16" s="26">
        <f t="shared" si="10"/>
        <v>9086834</v>
      </c>
      <c r="AN16" s="26">
        <f t="shared" si="10"/>
        <v>7762469</v>
      </c>
      <c r="AO16" s="26">
        <f t="shared" si="10"/>
        <v>8000807</v>
      </c>
      <c r="AP16" s="26">
        <f t="shared" si="10"/>
        <v>0</v>
      </c>
      <c r="AQ16" s="26">
        <f t="shared" si="10"/>
        <v>0</v>
      </c>
      <c r="AR16" s="26">
        <f t="shared" si="10"/>
        <v>0</v>
      </c>
      <c r="AS16" s="26">
        <f t="shared" si="10"/>
        <v>0</v>
      </c>
      <c r="AT16" s="26">
        <f t="shared" si="10"/>
        <v>0</v>
      </c>
      <c r="AU16" s="26">
        <f t="shared" si="10"/>
        <v>0</v>
      </c>
      <c r="AV16" s="26">
        <f t="shared" si="10"/>
        <v>0</v>
      </c>
      <c r="AW16" s="26">
        <f t="shared" si="10"/>
        <v>0</v>
      </c>
      <c r="AX16" s="27">
        <f t="shared" si="10"/>
        <v>0</v>
      </c>
    </row>
    <row r="17" spans="1:50" ht="29.25" customHeight="1">
      <c r="A17" s="70"/>
      <c r="B17" s="85" t="s">
        <v>16</v>
      </c>
      <c r="C17" s="86"/>
      <c r="D17" s="33">
        <f>SUM(D18:D20)</f>
        <v>20972526</v>
      </c>
      <c r="E17" s="37">
        <v>7774656</v>
      </c>
      <c r="F17" s="37">
        <v>6509413</v>
      </c>
      <c r="G17" s="37">
        <v>6688457</v>
      </c>
      <c r="H17" s="37"/>
      <c r="I17" s="37"/>
      <c r="J17" s="37"/>
      <c r="K17" s="37"/>
      <c r="L17" s="37"/>
      <c r="M17" s="37"/>
      <c r="N17" s="37"/>
      <c r="O17" s="37"/>
      <c r="P17" s="38"/>
      <c r="R17" s="70"/>
      <c r="S17" s="85" t="s">
        <v>16</v>
      </c>
      <c r="T17" s="86"/>
      <c r="U17" s="33">
        <f>SUM(U18:U20)</f>
        <v>28328</v>
      </c>
      <c r="V17" s="37">
        <f>V16-V21</f>
        <v>11453</v>
      </c>
      <c r="W17" s="37">
        <f t="shared" ref="W17:AG17" si="15">W16-W21</f>
        <v>3760</v>
      </c>
      <c r="X17" s="37">
        <f t="shared" si="15"/>
        <v>13115</v>
      </c>
      <c r="Y17" s="37">
        <f t="shared" si="15"/>
        <v>0</v>
      </c>
      <c r="Z17" s="37">
        <f t="shared" si="15"/>
        <v>0</v>
      </c>
      <c r="AA17" s="37">
        <f t="shared" si="15"/>
        <v>0</v>
      </c>
      <c r="AB17" s="37">
        <f t="shared" si="15"/>
        <v>0</v>
      </c>
      <c r="AC17" s="37">
        <f t="shared" si="15"/>
        <v>0</v>
      </c>
      <c r="AD17" s="37">
        <f t="shared" si="15"/>
        <v>0</v>
      </c>
      <c r="AE17" s="37">
        <f t="shared" si="15"/>
        <v>0</v>
      </c>
      <c r="AF17" s="37">
        <f t="shared" si="15"/>
        <v>0</v>
      </c>
      <c r="AG17" s="38">
        <f t="shared" si="15"/>
        <v>0</v>
      </c>
      <c r="AI17" s="75"/>
      <c r="AJ17" s="87" t="s">
        <v>16</v>
      </c>
      <c r="AK17" s="88"/>
      <c r="AL17" s="33">
        <f>SUM(AL18:AL20)</f>
        <v>20944198</v>
      </c>
      <c r="AM17" s="37">
        <f t="shared" si="10"/>
        <v>7763203</v>
      </c>
      <c r="AN17" s="37">
        <f t="shared" si="10"/>
        <v>6505653</v>
      </c>
      <c r="AO17" s="37">
        <f t="shared" si="10"/>
        <v>6675342</v>
      </c>
      <c r="AP17" s="37">
        <f t="shared" si="10"/>
        <v>0</v>
      </c>
      <c r="AQ17" s="37">
        <f t="shared" si="10"/>
        <v>0</v>
      </c>
      <c r="AR17" s="37">
        <f t="shared" si="10"/>
        <v>0</v>
      </c>
      <c r="AS17" s="37">
        <f t="shared" si="10"/>
        <v>0</v>
      </c>
      <c r="AT17" s="37">
        <f t="shared" si="10"/>
        <v>0</v>
      </c>
      <c r="AU17" s="37">
        <f t="shared" si="10"/>
        <v>0</v>
      </c>
      <c r="AV17" s="37">
        <f t="shared" si="10"/>
        <v>0</v>
      </c>
      <c r="AW17" s="37">
        <f t="shared" si="10"/>
        <v>0</v>
      </c>
      <c r="AX17" s="38">
        <f t="shared" si="10"/>
        <v>0</v>
      </c>
    </row>
    <row r="18" spans="1:50" ht="29.25" customHeight="1">
      <c r="A18" s="70"/>
      <c r="B18" s="31"/>
      <c r="C18" s="32" t="s">
        <v>17</v>
      </c>
      <c r="D18" s="33">
        <f>E18+F18+G18+H18+I18+J18+K18+L18+M18+N18+O18+P18</f>
        <v>14601659</v>
      </c>
      <c r="E18" s="37">
        <v>5611767</v>
      </c>
      <c r="F18" s="37">
        <v>4565367</v>
      </c>
      <c r="G18" s="37">
        <v>4424525</v>
      </c>
      <c r="H18" s="37"/>
      <c r="I18" s="37"/>
      <c r="J18" s="37"/>
      <c r="K18" s="37"/>
      <c r="L18" s="37"/>
      <c r="M18" s="37"/>
      <c r="N18" s="37"/>
      <c r="O18" s="37"/>
      <c r="P18" s="38"/>
      <c r="R18" s="70"/>
      <c r="S18" s="31"/>
      <c r="T18" s="32" t="s">
        <v>17</v>
      </c>
      <c r="U18" s="33">
        <f>V18+W18+X18+Y18+Z18+AA18+AB18+AC18+AD18+AE18+AF18+AG18</f>
        <v>0</v>
      </c>
      <c r="V18" s="37">
        <v>0</v>
      </c>
      <c r="W18" s="37">
        <v>0</v>
      </c>
      <c r="X18" s="37">
        <v>0</v>
      </c>
      <c r="Y18" s="37"/>
      <c r="Z18" s="37"/>
      <c r="AA18" s="37"/>
      <c r="AB18" s="37"/>
      <c r="AC18" s="37"/>
      <c r="AD18" s="37"/>
      <c r="AE18" s="37"/>
      <c r="AF18" s="37"/>
      <c r="AG18" s="38"/>
      <c r="AI18" s="75"/>
      <c r="AJ18" s="39"/>
      <c r="AK18" s="32" t="s">
        <v>17</v>
      </c>
      <c r="AL18" s="33">
        <f>AM18+AN18+AO18+AP18+AQ18+AR18+AS18+AT18+AU18+AV18+AW18+AX18</f>
        <v>14601659</v>
      </c>
      <c r="AM18" s="37">
        <f t="shared" si="10"/>
        <v>5611767</v>
      </c>
      <c r="AN18" s="37">
        <f t="shared" si="10"/>
        <v>4565367</v>
      </c>
      <c r="AO18" s="37">
        <f t="shared" si="10"/>
        <v>4424525</v>
      </c>
      <c r="AP18" s="37">
        <f t="shared" si="10"/>
        <v>0</v>
      </c>
      <c r="AQ18" s="37">
        <f t="shared" si="10"/>
        <v>0</v>
      </c>
      <c r="AR18" s="37">
        <f t="shared" si="10"/>
        <v>0</v>
      </c>
      <c r="AS18" s="37">
        <f t="shared" si="10"/>
        <v>0</v>
      </c>
      <c r="AT18" s="37">
        <f t="shared" si="10"/>
        <v>0</v>
      </c>
      <c r="AU18" s="37">
        <f t="shared" si="10"/>
        <v>0</v>
      </c>
      <c r="AV18" s="37">
        <f t="shared" si="10"/>
        <v>0</v>
      </c>
      <c r="AW18" s="37">
        <f t="shared" si="10"/>
        <v>0</v>
      </c>
      <c r="AX18" s="38">
        <f t="shared" si="10"/>
        <v>0</v>
      </c>
    </row>
    <row r="19" spans="1:50" ht="29.25" customHeight="1">
      <c r="A19" s="70"/>
      <c r="B19" s="31"/>
      <c r="C19" s="32" t="s">
        <v>18</v>
      </c>
      <c r="D19" s="33">
        <f>E19+F19+G19+H19+I19+J19+K19+L19+M19+N19+O19+P19</f>
        <v>5577273</v>
      </c>
      <c r="E19" s="37">
        <v>2030807</v>
      </c>
      <c r="F19" s="37">
        <v>1914638</v>
      </c>
      <c r="G19" s="37">
        <v>1631828</v>
      </c>
      <c r="H19" s="37"/>
      <c r="I19" s="37"/>
      <c r="J19" s="37"/>
      <c r="K19" s="37"/>
      <c r="L19" s="37"/>
      <c r="M19" s="37"/>
      <c r="N19" s="37"/>
      <c r="O19" s="37"/>
      <c r="P19" s="38"/>
      <c r="R19" s="70"/>
      <c r="S19" s="31"/>
      <c r="T19" s="32" t="s">
        <v>18</v>
      </c>
      <c r="U19" s="33">
        <f>V19+W19+X19+Y19+Z19+AA19+AB19+AC19+AD19+AE19+AF19+AG19</f>
        <v>28328</v>
      </c>
      <c r="V19" s="37">
        <v>11453</v>
      </c>
      <c r="W19" s="37">
        <v>3760</v>
      </c>
      <c r="X19" s="37">
        <v>13115</v>
      </c>
      <c r="Y19" s="37"/>
      <c r="Z19" s="37"/>
      <c r="AA19" s="37"/>
      <c r="AB19" s="37"/>
      <c r="AC19" s="37"/>
      <c r="AD19" s="37"/>
      <c r="AE19" s="37"/>
      <c r="AF19" s="37"/>
      <c r="AG19" s="38"/>
      <c r="AI19" s="75"/>
      <c r="AJ19" s="39"/>
      <c r="AK19" s="32" t="s">
        <v>18</v>
      </c>
      <c r="AL19" s="33">
        <f>AM19+AN19+AO19+AP19+AQ19+AR19+AS19+AT19+AU19+AV19+AW19+AX19</f>
        <v>5548945</v>
      </c>
      <c r="AM19" s="37">
        <f t="shared" si="10"/>
        <v>2019354</v>
      </c>
      <c r="AN19" s="37">
        <f t="shared" si="10"/>
        <v>1910878</v>
      </c>
      <c r="AO19" s="37">
        <f t="shared" si="10"/>
        <v>1618713</v>
      </c>
      <c r="AP19" s="37">
        <f t="shared" si="10"/>
        <v>0</v>
      </c>
      <c r="AQ19" s="37">
        <f t="shared" si="10"/>
        <v>0</v>
      </c>
      <c r="AR19" s="37">
        <f t="shared" si="10"/>
        <v>0</v>
      </c>
      <c r="AS19" s="37">
        <f t="shared" si="10"/>
        <v>0</v>
      </c>
      <c r="AT19" s="37">
        <f t="shared" si="10"/>
        <v>0</v>
      </c>
      <c r="AU19" s="37">
        <f t="shared" si="10"/>
        <v>0</v>
      </c>
      <c r="AV19" s="37">
        <f t="shared" si="10"/>
        <v>0</v>
      </c>
      <c r="AW19" s="37">
        <f t="shared" si="10"/>
        <v>0</v>
      </c>
      <c r="AX19" s="38">
        <f t="shared" si="10"/>
        <v>0</v>
      </c>
    </row>
    <row r="20" spans="1:50" ht="29.25" customHeight="1">
      <c r="A20" s="70"/>
      <c r="B20" s="40"/>
      <c r="C20" s="32" t="s">
        <v>19</v>
      </c>
      <c r="D20" s="33">
        <f>E20+F20+G20+H20+I20+J20+K20+L20+M20+N20+O20+P20</f>
        <v>793594</v>
      </c>
      <c r="E20" s="37">
        <f>E17-E18-E19</f>
        <v>132082</v>
      </c>
      <c r="F20" s="37">
        <f t="shared" ref="F20:P20" si="16">F17-F18-F19</f>
        <v>29408</v>
      </c>
      <c r="G20" s="37">
        <f t="shared" si="16"/>
        <v>632104</v>
      </c>
      <c r="H20" s="37">
        <f t="shared" si="16"/>
        <v>0</v>
      </c>
      <c r="I20" s="37">
        <f t="shared" si="16"/>
        <v>0</v>
      </c>
      <c r="J20" s="37">
        <f t="shared" si="16"/>
        <v>0</v>
      </c>
      <c r="K20" s="37">
        <f t="shared" si="16"/>
        <v>0</v>
      </c>
      <c r="L20" s="37">
        <f t="shared" si="16"/>
        <v>0</v>
      </c>
      <c r="M20" s="37">
        <f t="shared" si="16"/>
        <v>0</v>
      </c>
      <c r="N20" s="37">
        <f t="shared" si="16"/>
        <v>0</v>
      </c>
      <c r="O20" s="37">
        <f t="shared" si="16"/>
        <v>0</v>
      </c>
      <c r="P20" s="38">
        <f t="shared" si="16"/>
        <v>0</v>
      </c>
      <c r="R20" s="70"/>
      <c r="S20" s="40"/>
      <c r="T20" s="32" t="s">
        <v>19</v>
      </c>
      <c r="U20" s="33">
        <f>V20+W20+X20+Y20+Z20+AA20+AB20+AC20+AD20+AE20+AF20+AG20</f>
        <v>0</v>
      </c>
      <c r="V20" s="37">
        <f>V17-V18-V19</f>
        <v>0</v>
      </c>
      <c r="W20" s="37">
        <f t="shared" ref="W20:AG20" si="17">W17-W18-W19</f>
        <v>0</v>
      </c>
      <c r="X20" s="37">
        <f t="shared" si="17"/>
        <v>0</v>
      </c>
      <c r="Y20" s="37">
        <f t="shared" si="17"/>
        <v>0</v>
      </c>
      <c r="Z20" s="37">
        <f t="shared" si="17"/>
        <v>0</v>
      </c>
      <c r="AA20" s="37">
        <f t="shared" si="17"/>
        <v>0</v>
      </c>
      <c r="AB20" s="37">
        <f t="shared" si="17"/>
        <v>0</v>
      </c>
      <c r="AC20" s="37">
        <f t="shared" si="17"/>
        <v>0</v>
      </c>
      <c r="AD20" s="37">
        <f t="shared" si="17"/>
        <v>0</v>
      </c>
      <c r="AE20" s="37">
        <f t="shared" si="17"/>
        <v>0</v>
      </c>
      <c r="AF20" s="37">
        <f t="shared" si="17"/>
        <v>0</v>
      </c>
      <c r="AG20" s="38">
        <f t="shared" si="17"/>
        <v>0</v>
      </c>
      <c r="AI20" s="75"/>
      <c r="AJ20" s="39"/>
      <c r="AK20" s="32" t="s">
        <v>19</v>
      </c>
      <c r="AL20" s="33">
        <f>AM20+AN20+AO20+AP20+AQ20+AR20+AS20+AT20+AU20+AV20+AW20+AX20</f>
        <v>793594</v>
      </c>
      <c r="AM20" s="37">
        <f t="shared" si="10"/>
        <v>132082</v>
      </c>
      <c r="AN20" s="37">
        <f t="shared" si="10"/>
        <v>29408</v>
      </c>
      <c r="AO20" s="37">
        <f t="shared" si="10"/>
        <v>632104</v>
      </c>
      <c r="AP20" s="37">
        <f t="shared" si="10"/>
        <v>0</v>
      </c>
      <c r="AQ20" s="37">
        <f t="shared" si="10"/>
        <v>0</v>
      </c>
      <c r="AR20" s="37">
        <f t="shared" si="10"/>
        <v>0</v>
      </c>
      <c r="AS20" s="37">
        <f t="shared" si="10"/>
        <v>0</v>
      </c>
      <c r="AT20" s="37">
        <f t="shared" si="10"/>
        <v>0</v>
      </c>
      <c r="AU20" s="37">
        <f t="shared" si="10"/>
        <v>0</v>
      </c>
      <c r="AV20" s="37">
        <f t="shared" si="10"/>
        <v>0</v>
      </c>
      <c r="AW20" s="37">
        <f t="shared" si="10"/>
        <v>0</v>
      </c>
      <c r="AX20" s="38">
        <f t="shared" si="10"/>
        <v>0</v>
      </c>
    </row>
    <row r="21" spans="1:50" ht="29.25" customHeight="1" thickBot="1">
      <c r="A21" s="71"/>
      <c r="B21" s="89" t="s">
        <v>20</v>
      </c>
      <c r="C21" s="90"/>
      <c r="D21" s="41">
        <f>E21+F21+G21+H21+I21+J21+K21+L21+M21+N21+O21+P21</f>
        <v>3905912</v>
      </c>
      <c r="E21" s="42">
        <v>1323631</v>
      </c>
      <c r="F21" s="42">
        <v>1256816</v>
      </c>
      <c r="G21" s="42">
        <v>1325465</v>
      </c>
      <c r="H21" s="42"/>
      <c r="I21" s="42"/>
      <c r="J21" s="42"/>
      <c r="K21" s="42"/>
      <c r="L21" s="42"/>
      <c r="M21" s="42"/>
      <c r="N21" s="42"/>
      <c r="O21" s="42"/>
      <c r="P21" s="43"/>
      <c r="R21" s="71"/>
      <c r="S21" s="89" t="s">
        <v>20</v>
      </c>
      <c r="T21" s="90"/>
      <c r="U21" s="41">
        <f>V21+W21+X21+Y21+Z21+AA21+AB21+AC21+AD21+AE21+AF21+AG21</f>
        <v>0</v>
      </c>
      <c r="V21" s="42">
        <v>0</v>
      </c>
      <c r="W21" s="42">
        <v>0</v>
      </c>
      <c r="X21" s="42">
        <v>0</v>
      </c>
      <c r="Y21" s="42"/>
      <c r="Z21" s="42"/>
      <c r="AA21" s="42"/>
      <c r="AB21" s="42"/>
      <c r="AC21" s="42"/>
      <c r="AD21" s="42"/>
      <c r="AE21" s="42"/>
      <c r="AF21" s="42"/>
      <c r="AG21" s="43"/>
      <c r="AI21" s="76"/>
      <c r="AJ21" s="79" t="s">
        <v>20</v>
      </c>
      <c r="AK21" s="91"/>
      <c r="AL21" s="41">
        <f>AM21+AN21+AO21+AP21+AQ21+AR21+AS21+AT21+AU21+AV21+AW21+AX21</f>
        <v>3905912</v>
      </c>
      <c r="AM21" s="42">
        <f t="shared" si="10"/>
        <v>1323631</v>
      </c>
      <c r="AN21" s="42">
        <f t="shared" si="10"/>
        <v>1256816</v>
      </c>
      <c r="AO21" s="42">
        <f t="shared" si="10"/>
        <v>1325465</v>
      </c>
      <c r="AP21" s="42">
        <f t="shared" si="10"/>
        <v>0</v>
      </c>
      <c r="AQ21" s="42">
        <f t="shared" si="10"/>
        <v>0</v>
      </c>
      <c r="AR21" s="42">
        <f t="shared" si="10"/>
        <v>0</v>
      </c>
      <c r="AS21" s="42">
        <f t="shared" si="10"/>
        <v>0</v>
      </c>
      <c r="AT21" s="42">
        <f t="shared" si="10"/>
        <v>0</v>
      </c>
      <c r="AU21" s="42">
        <f t="shared" si="10"/>
        <v>0</v>
      </c>
      <c r="AV21" s="42">
        <f t="shared" si="10"/>
        <v>0</v>
      </c>
      <c r="AW21" s="42">
        <f t="shared" si="10"/>
        <v>0</v>
      </c>
      <c r="AX21" s="43">
        <f t="shared" si="10"/>
        <v>0</v>
      </c>
    </row>
    <row r="22" spans="1:50" ht="29.25" customHeight="1">
      <c r="A22" s="69" t="s">
        <v>38</v>
      </c>
      <c r="B22" s="72" t="s">
        <v>15</v>
      </c>
      <c r="C22" s="73"/>
      <c r="D22" s="25">
        <f>SUM(E22:P22)</f>
        <v>4375544</v>
      </c>
      <c r="E22" s="26">
        <f>E23+E27</f>
        <v>2201602</v>
      </c>
      <c r="F22" s="26">
        <f t="shared" ref="F22:M22" si="18">F23+F27</f>
        <v>1077680</v>
      </c>
      <c r="G22" s="26">
        <f t="shared" si="18"/>
        <v>1096262</v>
      </c>
      <c r="H22" s="26">
        <f t="shared" si="18"/>
        <v>0</v>
      </c>
      <c r="I22" s="26">
        <f t="shared" si="18"/>
        <v>0</v>
      </c>
      <c r="J22" s="26">
        <f t="shared" si="18"/>
        <v>0</v>
      </c>
      <c r="K22" s="26">
        <f t="shared" si="18"/>
        <v>0</v>
      </c>
      <c r="L22" s="26">
        <f t="shared" si="18"/>
        <v>0</v>
      </c>
      <c r="M22" s="26">
        <f t="shared" si="18"/>
        <v>0</v>
      </c>
      <c r="N22" s="26">
        <f>N23+N27</f>
        <v>0</v>
      </c>
      <c r="O22" s="26">
        <f>O23+O27</f>
        <v>0</v>
      </c>
      <c r="P22" s="27">
        <f>P23+P27</f>
        <v>0</v>
      </c>
      <c r="R22" s="69" t="s">
        <v>38</v>
      </c>
      <c r="S22" s="72" t="s">
        <v>15</v>
      </c>
      <c r="T22" s="73"/>
      <c r="U22" s="25">
        <f>SUM(V22:AG22)</f>
        <v>0</v>
      </c>
      <c r="V22" s="26">
        <v>0</v>
      </c>
      <c r="W22" s="26">
        <v>0</v>
      </c>
      <c r="X22" s="26">
        <v>0</v>
      </c>
      <c r="Y22" s="26"/>
      <c r="Z22" s="26"/>
      <c r="AA22" s="26"/>
      <c r="AB22" s="26"/>
      <c r="AC22" s="26"/>
      <c r="AD22" s="26"/>
      <c r="AE22" s="26"/>
      <c r="AF22" s="26"/>
      <c r="AG22" s="27"/>
      <c r="AI22" s="74" t="s">
        <v>38</v>
      </c>
      <c r="AJ22" s="72" t="s">
        <v>15</v>
      </c>
      <c r="AK22" s="73"/>
      <c r="AL22" s="25">
        <f>SUM(AM22:AX22)</f>
        <v>4375544</v>
      </c>
      <c r="AM22" s="26">
        <f t="shared" si="10"/>
        <v>2201602</v>
      </c>
      <c r="AN22" s="26">
        <f t="shared" si="10"/>
        <v>1077680</v>
      </c>
      <c r="AO22" s="26">
        <f t="shared" si="10"/>
        <v>1096262</v>
      </c>
      <c r="AP22" s="26">
        <f t="shared" si="10"/>
        <v>0</v>
      </c>
      <c r="AQ22" s="26">
        <f t="shared" si="10"/>
        <v>0</v>
      </c>
      <c r="AR22" s="26">
        <f t="shared" si="10"/>
        <v>0</v>
      </c>
      <c r="AS22" s="26">
        <f t="shared" si="10"/>
        <v>0</v>
      </c>
      <c r="AT22" s="26">
        <f t="shared" si="10"/>
        <v>0</v>
      </c>
      <c r="AU22" s="26">
        <f t="shared" si="10"/>
        <v>0</v>
      </c>
      <c r="AV22" s="26">
        <f t="shared" si="10"/>
        <v>0</v>
      </c>
      <c r="AW22" s="26">
        <f t="shared" si="10"/>
        <v>0</v>
      </c>
      <c r="AX22" s="27">
        <f t="shared" si="10"/>
        <v>0</v>
      </c>
    </row>
    <row r="23" spans="1:50" ht="29.25" customHeight="1">
      <c r="A23" s="70"/>
      <c r="B23" s="77" t="s">
        <v>16</v>
      </c>
      <c r="C23" s="78"/>
      <c r="D23" s="33">
        <f>SUM(D24:D26)</f>
        <v>4160791</v>
      </c>
      <c r="E23" s="37">
        <v>2131700</v>
      </c>
      <c r="F23" s="37">
        <v>1009226</v>
      </c>
      <c r="G23" s="37">
        <v>1019865</v>
      </c>
      <c r="H23" s="37"/>
      <c r="I23" s="37"/>
      <c r="J23" s="37"/>
      <c r="K23" s="37"/>
      <c r="L23" s="37"/>
      <c r="M23" s="37"/>
      <c r="N23" s="37"/>
      <c r="O23" s="37"/>
      <c r="P23" s="38"/>
      <c r="R23" s="70"/>
      <c r="S23" s="77" t="s">
        <v>16</v>
      </c>
      <c r="T23" s="78"/>
      <c r="U23" s="33">
        <f>SUM(U24:U26)</f>
        <v>0</v>
      </c>
      <c r="V23" s="37">
        <f t="shared" ref="V23:AG23" si="19">V22-V27</f>
        <v>0</v>
      </c>
      <c r="W23" s="37">
        <f t="shared" si="19"/>
        <v>0</v>
      </c>
      <c r="X23" s="37">
        <f t="shared" si="19"/>
        <v>0</v>
      </c>
      <c r="Y23" s="37">
        <f t="shared" si="19"/>
        <v>0</v>
      </c>
      <c r="Z23" s="37">
        <f t="shared" si="19"/>
        <v>0</v>
      </c>
      <c r="AA23" s="37">
        <f t="shared" si="19"/>
        <v>0</v>
      </c>
      <c r="AB23" s="37">
        <f t="shared" si="19"/>
        <v>0</v>
      </c>
      <c r="AC23" s="37">
        <f t="shared" si="19"/>
        <v>0</v>
      </c>
      <c r="AD23" s="37">
        <f t="shared" si="19"/>
        <v>0</v>
      </c>
      <c r="AE23" s="37">
        <f t="shared" si="19"/>
        <v>0</v>
      </c>
      <c r="AF23" s="37">
        <f t="shared" si="19"/>
        <v>0</v>
      </c>
      <c r="AG23" s="38">
        <f t="shared" si="19"/>
        <v>0</v>
      </c>
      <c r="AI23" s="75"/>
      <c r="AJ23" s="77" t="s">
        <v>16</v>
      </c>
      <c r="AK23" s="78"/>
      <c r="AL23" s="33">
        <f>SUM(AL24:AL26)</f>
        <v>4160791</v>
      </c>
      <c r="AM23" s="37">
        <f t="shared" si="10"/>
        <v>2131700</v>
      </c>
      <c r="AN23" s="37">
        <f t="shared" si="10"/>
        <v>1009226</v>
      </c>
      <c r="AO23" s="37">
        <f t="shared" si="10"/>
        <v>1019865</v>
      </c>
      <c r="AP23" s="37">
        <f t="shared" si="10"/>
        <v>0</v>
      </c>
      <c r="AQ23" s="37">
        <f t="shared" si="10"/>
        <v>0</v>
      </c>
      <c r="AR23" s="37">
        <f t="shared" si="10"/>
        <v>0</v>
      </c>
      <c r="AS23" s="37">
        <f t="shared" si="10"/>
        <v>0</v>
      </c>
      <c r="AT23" s="37">
        <f t="shared" si="10"/>
        <v>0</v>
      </c>
      <c r="AU23" s="37">
        <f t="shared" si="10"/>
        <v>0</v>
      </c>
      <c r="AV23" s="37">
        <f t="shared" si="10"/>
        <v>0</v>
      </c>
      <c r="AW23" s="37">
        <f t="shared" si="10"/>
        <v>0</v>
      </c>
      <c r="AX23" s="38">
        <f t="shared" si="10"/>
        <v>0</v>
      </c>
    </row>
    <row r="24" spans="1:50" ht="29.25" customHeight="1">
      <c r="A24" s="70"/>
      <c r="B24" s="44"/>
      <c r="C24" s="45" t="s">
        <v>17</v>
      </c>
      <c r="D24" s="33">
        <f>E24+F24+G24+H24+I24+J24+K24+L24+M24+N24+O24+P24</f>
        <v>130604</v>
      </c>
      <c r="E24" s="37">
        <v>51185</v>
      </c>
      <c r="F24" s="37">
        <v>63349</v>
      </c>
      <c r="G24" s="37">
        <v>16070</v>
      </c>
      <c r="H24" s="37"/>
      <c r="I24" s="37"/>
      <c r="J24" s="37"/>
      <c r="K24" s="37"/>
      <c r="L24" s="37"/>
      <c r="M24" s="37"/>
      <c r="N24" s="37"/>
      <c r="O24" s="37"/>
      <c r="P24" s="38"/>
      <c r="R24" s="70"/>
      <c r="S24" s="44"/>
      <c r="T24" s="45" t="s">
        <v>17</v>
      </c>
      <c r="U24" s="33">
        <f>V24+W24+X24+Y24+Z24+AA24+AB24+AC24+AD24+AE24+AF24+AG24</f>
        <v>0</v>
      </c>
      <c r="V24" s="37">
        <v>0</v>
      </c>
      <c r="W24" s="37">
        <v>0</v>
      </c>
      <c r="X24" s="37">
        <v>0</v>
      </c>
      <c r="Y24" s="37"/>
      <c r="Z24" s="37"/>
      <c r="AA24" s="37"/>
      <c r="AB24" s="37"/>
      <c r="AC24" s="37"/>
      <c r="AD24" s="37"/>
      <c r="AE24" s="37"/>
      <c r="AF24" s="37"/>
      <c r="AG24" s="38"/>
      <c r="AI24" s="75"/>
      <c r="AJ24" s="44"/>
      <c r="AK24" s="45" t="s">
        <v>17</v>
      </c>
      <c r="AL24" s="33">
        <f>AM24+AN24+AO24+AP24+AQ24+AR24+AS24+AT24+AU24+AV24+AW24+AX24</f>
        <v>130604</v>
      </c>
      <c r="AM24" s="37">
        <f t="shared" si="10"/>
        <v>51185</v>
      </c>
      <c r="AN24" s="37">
        <f t="shared" si="10"/>
        <v>63349</v>
      </c>
      <c r="AO24" s="37">
        <f t="shared" si="10"/>
        <v>16070</v>
      </c>
      <c r="AP24" s="37">
        <f t="shared" si="10"/>
        <v>0</v>
      </c>
      <c r="AQ24" s="37">
        <f t="shared" si="10"/>
        <v>0</v>
      </c>
      <c r="AR24" s="37">
        <f t="shared" si="10"/>
        <v>0</v>
      </c>
      <c r="AS24" s="37">
        <f t="shared" si="10"/>
        <v>0</v>
      </c>
      <c r="AT24" s="37">
        <f t="shared" si="10"/>
        <v>0</v>
      </c>
      <c r="AU24" s="37">
        <f t="shared" si="10"/>
        <v>0</v>
      </c>
      <c r="AV24" s="37">
        <f t="shared" si="10"/>
        <v>0</v>
      </c>
      <c r="AW24" s="37">
        <f t="shared" si="10"/>
        <v>0</v>
      </c>
      <c r="AX24" s="38">
        <f t="shared" si="10"/>
        <v>0</v>
      </c>
    </row>
    <row r="25" spans="1:50" ht="29.25" customHeight="1">
      <c r="A25" s="70"/>
      <c r="B25" s="44"/>
      <c r="C25" s="45" t="s">
        <v>18</v>
      </c>
      <c r="D25" s="33">
        <f>E25+F25+G25+H25+I25+J25+K25+L25+M25+N25+O25+P25</f>
        <v>2244</v>
      </c>
      <c r="E25" s="37">
        <v>0</v>
      </c>
      <c r="F25" s="37">
        <v>0</v>
      </c>
      <c r="G25" s="37">
        <v>2244</v>
      </c>
      <c r="H25" s="37"/>
      <c r="I25" s="37"/>
      <c r="J25" s="37"/>
      <c r="K25" s="37"/>
      <c r="L25" s="37"/>
      <c r="M25" s="37"/>
      <c r="N25" s="37"/>
      <c r="O25" s="37"/>
      <c r="P25" s="38"/>
      <c r="R25" s="70"/>
      <c r="S25" s="44"/>
      <c r="T25" s="45" t="s">
        <v>18</v>
      </c>
      <c r="U25" s="33">
        <f>V25+W25+X25+Y25+Z25+AA25+AB25+AC25+AD25+AE25+AF25+AG25</f>
        <v>0</v>
      </c>
      <c r="V25" s="37">
        <v>0</v>
      </c>
      <c r="W25" s="37">
        <v>0</v>
      </c>
      <c r="X25" s="37">
        <v>0</v>
      </c>
      <c r="Y25" s="37"/>
      <c r="Z25" s="37"/>
      <c r="AA25" s="37"/>
      <c r="AB25" s="37"/>
      <c r="AC25" s="37"/>
      <c r="AD25" s="37"/>
      <c r="AE25" s="37"/>
      <c r="AF25" s="37"/>
      <c r="AG25" s="38"/>
      <c r="AI25" s="75"/>
      <c r="AJ25" s="44"/>
      <c r="AK25" s="45" t="s">
        <v>18</v>
      </c>
      <c r="AL25" s="33">
        <f>AM25+AN25+AO25+AP25+AQ25+AR25+AS25+AT25+AU25+AV25+AW25+AX25</f>
        <v>2244</v>
      </c>
      <c r="AM25" s="37">
        <f t="shared" si="10"/>
        <v>0</v>
      </c>
      <c r="AN25" s="37">
        <f t="shared" si="10"/>
        <v>0</v>
      </c>
      <c r="AO25" s="37">
        <f t="shared" si="10"/>
        <v>2244</v>
      </c>
      <c r="AP25" s="37">
        <f t="shared" si="10"/>
        <v>0</v>
      </c>
      <c r="AQ25" s="37">
        <f t="shared" si="10"/>
        <v>0</v>
      </c>
      <c r="AR25" s="37">
        <f t="shared" si="10"/>
        <v>0</v>
      </c>
      <c r="AS25" s="37">
        <f t="shared" si="10"/>
        <v>0</v>
      </c>
      <c r="AT25" s="37">
        <f t="shared" si="10"/>
        <v>0</v>
      </c>
      <c r="AU25" s="37">
        <f t="shared" si="10"/>
        <v>0</v>
      </c>
      <c r="AV25" s="37">
        <f t="shared" si="10"/>
        <v>0</v>
      </c>
      <c r="AW25" s="37">
        <f t="shared" si="10"/>
        <v>0</v>
      </c>
      <c r="AX25" s="38">
        <f t="shared" si="10"/>
        <v>0</v>
      </c>
    </row>
    <row r="26" spans="1:50" ht="29.25" customHeight="1">
      <c r="A26" s="70"/>
      <c r="B26" s="44"/>
      <c r="C26" s="45" t="s">
        <v>19</v>
      </c>
      <c r="D26" s="33">
        <f>E26+F26+G26+H26+I26+J26+K26+L26+M26+N26+O26+P26</f>
        <v>4027943</v>
      </c>
      <c r="E26" s="37">
        <f>E23-E24-E25</f>
        <v>2080515</v>
      </c>
      <c r="F26" s="37">
        <f t="shared" ref="F26:P26" si="20">F23-F24-F25</f>
        <v>945877</v>
      </c>
      <c r="G26" s="37">
        <f t="shared" si="20"/>
        <v>1001551</v>
      </c>
      <c r="H26" s="37">
        <f t="shared" si="20"/>
        <v>0</v>
      </c>
      <c r="I26" s="37">
        <f t="shared" si="20"/>
        <v>0</v>
      </c>
      <c r="J26" s="37">
        <f t="shared" si="20"/>
        <v>0</v>
      </c>
      <c r="K26" s="37">
        <f t="shared" si="20"/>
        <v>0</v>
      </c>
      <c r="L26" s="37">
        <f t="shared" si="20"/>
        <v>0</v>
      </c>
      <c r="M26" s="37">
        <f t="shared" si="20"/>
        <v>0</v>
      </c>
      <c r="N26" s="37">
        <f t="shared" si="20"/>
        <v>0</v>
      </c>
      <c r="O26" s="37">
        <f t="shared" si="20"/>
        <v>0</v>
      </c>
      <c r="P26" s="38">
        <f t="shared" si="20"/>
        <v>0</v>
      </c>
      <c r="R26" s="70"/>
      <c r="S26" s="44"/>
      <c r="T26" s="45" t="s">
        <v>19</v>
      </c>
      <c r="U26" s="33">
        <f>V26+W26+X26+Y26+Z26+AA26+AB26+AC26+AD26+AE26+AF26+AG26</f>
        <v>0</v>
      </c>
      <c r="V26" s="37">
        <f>V23-V24-V25</f>
        <v>0</v>
      </c>
      <c r="W26" s="37">
        <f t="shared" ref="W26:AG26" si="21">W23-W24-W25</f>
        <v>0</v>
      </c>
      <c r="X26" s="37">
        <f t="shared" si="21"/>
        <v>0</v>
      </c>
      <c r="Y26" s="37">
        <f t="shared" si="21"/>
        <v>0</v>
      </c>
      <c r="Z26" s="37">
        <f t="shared" si="21"/>
        <v>0</v>
      </c>
      <c r="AA26" s="37">
        <f t="shared" si="21"/>
        <v>0</v>
      </c>
      <c r="AB26" s="37">
        <f t="shared" si="21"/>
        <v>0</v>
      </c>
      <c r="AC26" s="37">
        <f t="shared" si="21"/>
        <v>0</v>
      </c>
      <c r="AD26" s="37">
        <f t="shared" si="21"/>
        <v>0</v>
      </c>
      <c r="AE26" s="37">
        <f t="shared" si="21"/>
        <v>0</v>
      </c>
      <c r="AF26" s="37">
        <f t="shared" si="21"/>
        <v>0</v>
      </c>
      <c r="AG26" s="38">
        <f t="shared" si="21"/>
        <v>0</v>
      </c>
      <c r="AI26" s="75"/>
      <c r="AJ26" s="44"/>
      <c r="AK26" s="45" t="s">
        <v>19</v>
      </c>
      <c r="AL26" s="33">
        <f>AM26+AN26+AO26+AP26+AQ26+AR26+AS26+AT26+AU26+AV26+AW26+AX26</f>
        <v>4027943</v>
      </c>
      <c r="AM26" s="37">
        <f t="shared" si="10"/>
        <v>2080515</v>
      </c>
      <c r="AN26" s="37">
        <f t="shared" si="10"/>
        <v>945877</v>
      </c>
      <c r="AO26" s="37">
        <f t="shared" si="10"/>
        <v>1001551</v>
      </c>
      <c r="AP26" s="37">
        <f t="shared" si="10"/>
        <v>0</v>
      </c>
      <c r="AQ26" s="37">
        <f t="shared" si="10"/>
        <v>0</v>
      </c>
      <c r="AR26" s="37">
        <f t="shared" si="10"/>
        <v>0</v>
      </c>
      <c r="AS26" s="37">
        <f t="shared" si="10"/>
        <v>0</v>
      </c>
      <c r="AT26" s="37">
        <f t="shared" si="10"/>
        <v>0</v>
      </c>
      <c r="AU26" s="37">
        <f t="shared" si="10"/>
        <v>0</v>
      </c>
      <c r="AV26" s="37">
        <f t="shared" si="10"/>
        <v>0</v>
      </c>
      <c r="AW26" s="37">
        <f t="shared" si="10"/>
        <v>0</v>
      </c>
      <c r="AX26" s="38">
        <f t="shared" si="10"/>
        <v>0</v>
      </c>
    </row>
    <row r="27" spans="1:50" ht="29.25" customHeight="1" thickBot="1">
      <c r="A27" s="71"/>
      <c r="B27" s="67" t="s">
        <v>20</v>
      </c>
      <c r="C27" s="68"/>
      <c r="D27" s="41">
        <f>E27+F27+G27+H27+I27+J27+K27+L27+M27+N27+O27+P27</f>
        <v>214753</v>
      </c>
      <c r="E27" s="42">
        <v>69902</v>
      </c>
      <c r="F27" s="42">
        <v>68454</v>
      </c>
      <c r="G27" s="42">
        <v>76397</v>
      </c>
      <c r="H27" s="42"/>
      <c r="I27" s="42"/>
      <c r="J27" s="42"/>
      <c r="K27" s="42"/>
      <c r="L27" s="42"/>
      <c r="M27" s="42"/>
      <c r="N27" s="42"/>
      <c r="O27" s="42"/>
      <c r="P27" s="43"/>
      <c r="R27" s="71"/>
      <c r="S27" s="67" t="s">
        <v>20</v>
      </c>
      <c r="T27" s="68"/>
      <c r="U27" s="41">
        <f>V27+W27+X27+Y27+Z27+AA27+AB27+AC27+AD27+AE27+AF27+AG27</f>
        <v>0</v>
      </c>
      <c r="V27" s="42">
        <v>0</v>
      </c>
      <c r="W27" s="42">
        <v>0</v>
      </c>
      <c r="X27" s="42">
        <v>0</v>
      </c>
      <c r="Y27" s="42"/>
      <c r="Z27" s="42"/>
      <c r="AA27" s="42"/>
      <c r="AB27" s="42"/>
      <c r="AC27" s="42"/>
      <c r="AD27" s="42"/>
      <c r="AE27" s="42"/>
      <c r="AF27" s="42"/>
      <c r="AG27" s="43"/>
      <c r="AI27" s="76"/>
      <c r="AJ27" s="67" t="s">
        <v>20</v>
      </c>
      <c r="AK27" s="68"/>
      <c r="AL27" s="41">
        <f>AM27+AN27+AO27+AP27+AQ27+AR27+AS27+AT27+AU27+AV27+AW27+AX27</f>
        <v>214753</v>
      </c>
      <c r="AM27" s="42">
        <f t="shared" si="10"/>
        <v>69902</v>
      </c>
      <c r="AN27" s="42">
        <f t="shared" si="10"/>
        <v>68454</v>
      </c>
      <c r="AO27" s="42">
        <f t="shared" si="10"/>
        <v>76397</v>
      </c>
      <c r="AP27" s="42">
        <f t="shared" si="10"/>
        <v>0</v>
      </c>
      <c r="AQ27" s="42">
        <f t="shared" si="10"/>
        <v>0</v>
      </c>
      <c r="AR27" s="42">
        <f t="shared" si="10"/>
        <v>0</v>
      </c>
      <c r="AS27" s="42">
        <f t="shared" si="10"/>
        <v>0</v>
      </c>
      <c r="AT27" s="42">
        <f t="shared" si="10"/>
        <v>0</v>
      </c>
      <c r="AU27" s="42">
        <f t="shared" si="10"/>
        <v>0</v>
      </c>
      <c r="AV27" s="42">
        <f t="shared" si="10"/>
        <v>0</v>
      </c>
      <c r="AW27" s="42">
        <f t="shared" si="10"/>
        <v>0</v>
      </c>
      <c r="AX27" s="43">
        <f t="shared" si="10"/>
        <v>0</v>
      </c>
    </row>
  </sheetData>
  <mergeCells count="54">
    <mergeCell ref="B5:C5"/>
    <mergeCell ref="S5:T5"/>
    <mergeCell ref="AJ5:AK5"/>
    <mergeCell ref="B9:C9"/>
    <mergeCell ref="A1:P1"/>
    <mergeCell ref="R1:AG1"/>
    <mergeCell ref="AI1:AX1"/>
    <mergeCell ref="A3:C3"/>
    <mergeCell ref="R3:T3"/>
    <mergeCell ref="AI3:AK3"/>
    <mergeCell ref="S9:T9"/>
    <mergeCell ref="AJ9:AK9"/>
    <mergeCell ref="AJ10:AK10"/>
    <mergeCell ref="B11:C11"/>
    <mergeCell ref="S11:T11"/>
    <mergeCell ref="A4:A9"/>
    <mergeCell ref="B4:C4"/>
    <mergeCell ref="R4:R9"/>
    <mergeCell ref="S4:T4"/>
    <mergeCell ref="AI4:AI9"/>
    <mergeCell ref="AJ4:AK4"/>
    <mergeCell ref="AJ11:AK11"/>
    <mergeCell ref="A10:A15"/>
    <mergeCell ref="B10:C10"/>
    <mergeCell ref="R10:R15"/>
    <mergeCell ref="S10:T10"/>
    <mergeCell ref="AI10:AI15"/>
    <mergeCell ref="B15:C15"/>
    <mergeCell ref="AJ15:AK15"/>
    <mergeCell ref="A16:A21"/>
    <mergeCell ref="B16:C16"/>
    <mergeCell ref="R16:R21"/>
    <mergeCell ref="S16:T16"/>
    <mergeCell ref="AI16:AI21"/>
    <mergeCell ref="AJ16:AK16"/>
    <mergeCell ref="B17:C17"/>
    <mergeCell ref="S17:T17"/>
    <mergeCell ref="AJ17:AK17"/>
    <mergeCell ref="B21:C21"/>
    <mergeCell ref="S21:T21"/>
    <mergeCell ref="AJ21:AK21"/>
    <mergeCell ref="S15:T15"/>
    <mergeCell ref="S27:T27"/>
    <mergeCell ref="AJ27:AK27"/>
    <mergeCell ref="A22:A27"/>
    <mergeCell ref="B22:C22"/>
    <mergeCell ref="R22:R27"/>
    <mergeCell ref="S22:T22"/>
    <mergeCell ref="AI22:AI27"/>
    <mergeCell ref="AJ22:AK22"/>
    <mergeCell ref="B23:C23"/>
    <mergeCell ref="S23:T23"/>
    <mergeCell ref="AJ23:AK23"/>
    <mergeCell ref="B27:C27"/>
  </mergeCells>
  <phoneticPr fontId="3" type="noConversion"/>
  <printOptions horizontalCentered="1"/>
  <pageMargins left="0.19685039370078741" right="0.15748031496062992" top="0.70866141732283472" bottom="0.70866141732283472" header="0.6692913385826772" footer="0.62992125984251968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8"/>
  <sheetViews>
    <sheetView tabSelected="1" workbookViewId="0">
      <selection activeCell="A3" sqref="A3:C3"/>
    </sheetView>
  </sheetViews>
  <sheetFormatPr defaultRowHeight="16.5"/>
  <cols>
    <col min="1" max="1" width="2.21875" style="5" customWidth="1"/>
    <col min="2" max="2" width="1.44140625" style="5" customWidth="1"/>
    <col min="3" max="3" width="4.44140625" style="5" customWidth="1"/>
    <col min="4" max="6" width="9.5546875" style="5" customWidth="1"/>
    <col min="7" max="8" width="7.44140625" style="5" customWidth="1"/>
    <col min="9" max="11" width="10.6640625" style="5" customWidth="1"/>
    <col min="12" max="13" width="7.44140625" style="5" customWidth="1"/>
    <col min="14" max="14" width="2.33203125" style="5" customWidth="1"/>
    <col min="15" max="15" width="2.21875" style="5" customWidth="1"/>
    <col min="16" max="16" width="1.44140625" style="5" customWidth="1"/>
    <col min="17" max="17" width="4.44140625" style="5" customWidth="1"/>
    <col min="18" max="20" width="9.5546875" style="5" customWidth="1"/>
    <col min="21" max="22" width="7.44140625" style="5" customWidth="1"/>
    <col min="23" max="25" width="10.6640625" style="5" customWidth="1"/>
    <col min="26" max="27" width="7.44140625" style="5" customWidth="1"/>
    <col min="28" max="28" width="2.33203125" style="5" customWidth="1"/>
    <col min="29" max="29" width="2.21875" style="5" customWidth="1"/>
    <col min="30" max="30" width="1.44140625" style="5" customWidth="1"/>
    <col min="31" max="31" width="4.44140625" style="5" customWidth="1"/>
    <col min="32" max="34" width="9.5546875" style="5" customWidth="1"/>
    <col min="35" max="36" width="7.44140625" style="5" customWidth="1"/>
    <col min="37" max="39" width="10.6640625" style="5" customWidth="1"/>
    <col min="40" max="41" width="7.44140625" style="5" customWidth="1"/>
    <col min="42" max="16384" width="8.88671875" style="5"/>
  </cols>
  <sheetData>
    <row r="1" spans="1:41" ht="38.25">
      <c r="A1" s="113" t="s">
        <v>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O1" s="113" t="s">
        <v>40</v>
      </c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C1" s="113" t="s">
        <v>41</v>
      </c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</row>
    <row r="2" spans="1:41" ht="21.75" customHeight="1" thickBot="1">
      <c r="M2" s="7" t="s">
        <v>35</v>
      </c>
      <c r="AA2" s="7" t="s">
        <v>35</v>
      </c>
      <c r="AO2" s="7" t="s">
        <v>35</v>
      </c>
    </row>
    <row r="3" spans="1:41" ht="30" customHeight="1" thickBot="1">
      <c r="A3" s="114" t="s">
        <v>0</v>
      </c>
      <c r="B3" s="115"/>
      <c r="C3" s="116"/>
      <c r="D3" s="46" t="s">
        <v>21</v>
      </c>
      <c r="E3" s="47" t="s">
        <v>22</v>
      </c>
      <c r="F3" s="47" t="s">
        <v>23</v>
      </c>
      <c r="G3" s="48" t="s">
        <v>24</v>
      </c>
      <c r="H3" s="48" t="s">
        <v>25</v>
      </c>
      <c r="I3" s="47" t="s">
        <v>26</v>
      </c>
      <c r="J3" s="47" t="s">
        <v>27</v>
      </c>
      <c r="K3" s="47" t="s">
        <v>28</v>
      </c>
      <c r="L3" s="48" t="s">
        <v>29</v>
      </c>
      <c r="M3" s="49" t="s">
        <v>30</v>
      </c>
      <c r="O3" s="114" t="s">
        <v>0</v>
      </c>
      <c r="P3" s="115"/>
      <c r="Q3" s="116"/>
      <c r="R3" s="46" t="s">
        <v>21</v>
      </c>
      <c r="S3" s="47" t="s">
        <v>22</v>
      </c>
      <c r="T3" s="47" t="s">
        <v>23</v>
      </c>
      <c r="U3" s="48" t="s">
        <v>24</v>
      </c>
      <c r="V3" s="48" t="s">
        <v>25</v>
      </c>
      <c r="W3" s="47" t="s">
        <v>26</v>
      </c>
      <c r="X3" s="47" t="s">
        <v>27</v>
      </c>
      <c r="Y3" s="47" t="s">
        <v>28</v>
      </c>
      <c r="Z3" s="48" t="s">
        <v>29</v>
      </c>
      <c r="AA3" s="49" t="s">
        <v>30</v>
      </c>
      <c r="AC3" s="114" t="s">
        <v>0</v>
      </c>
      <c r="AD3" s="115"/>
      <c r="AE3" s="116"/>
      <c r="AF3" s="46" t="s">
        <v>21</v>
      </c>
      <c r="AG3" s="47" t="s">
        <v>22</v>
      </c>
      <c r="AH3" s="47" t="s">
        <v>23</v>
      </c>
      <c r="AI3" s="48" t="s">
        <v>24</v>
      </c>
      <c r="AJ3" s="48" t="s">
        <v>25</v>
      </c>
      <c r="AK3" s="47" t="s">
        <v>26</v>
      </c>
      <c r="AL3" s="47" t="s">
        <v>27</v>
      </c>
      <c r="AM3" s="47" t="s">
        <v>28</v>
      </c>
      <c r="AN3" s="48" t="s">
        <v>29</v>
      </c>
      <c r="AO3" s="49" t="s">
        <v>30</v>
      </c>
    </row>
    <row r="4" spans="1:41" ht="30" customHeight="1">
      <c r="A4" s="69" t="s">
        <v>14</v>
      </c>
      <c r="B4" s="111" t="s">
        <v>15</v>
      </c>
      <c r="C4" s="112"/>
      <c r="D4" s="50">
        <f>'[1]2011년'!G4</f>
        <v>20110456</v>
      </c>
      <c r="E4" s="51">
        <f>'2012년 (RT)'!F4</f>
        <v>18003499</v>
      </c>
      <c r="F4" s="52">
        <f>'2012년 (RT)'!G4</f>
        <v>19153045</v>
      </c>
      <c r="G4" s="53">
        <f t="shared" ref="G4:G27" si="0">(F4/D4)*100-100</f>
        <v>-4.7607622621784458</v>
      </c>
      <c r="H4" s="53">
        <f t="shared" ref="H4:H27" si="1">(F4/E4)*100-100</f>
        <v>6.3851254692212933</v>
      </c>
      <c r="I4" s="51">
        <f>'[1]2011년'!D4</f>
        <v>233687795</v>
      </c>
      <c r="J4" s="54">
        <f>'[1]2월'!J4+D4</f>
        <v>56454644</v>
      </c>
      <c r="K4" s="52">
        <f>'[1]2월'!K4+F4</f>
        <v>58310063</v>
      </c>
      <c r="L4" s="53">
        <f t="shared" ref="L4:L27" si="2">(K4/J4)*100-100</f>
        <v>3.2865657606485001</v>
      </c>
      <c r="M4" s="55">
        <f>M5+M9</f>
        <v>99.999999999999986</v>
      </c>
      <c r="O4" s="69" t="s">
        <v>14</v>
      </c>
      <c r="P4" s="111" t="s">
        <v>15</v>
      </c>
      <c r="Q4" s="112"/>
      <c r="R4" s="50">
        <f>'[1]2011년'!X4</f>
        <v>2959329</v>
      </c>
      <c r="S4" s="51">
        <f>'2012년 (RT)'!W4</f>
        <v>2568821</v>
      </c>
      <c r="T4" s="52">
        <f>'2012년 (RT)'!X4</f>
        <v>2734157</v>
      </c>
      <c r="U4" s="53">
        <f t="shared" ref="U4:U27" si="3">(T4/R4)*100-100</f>
        <v>-7.608887014590124</v>
      </c>
      <c r="V4" s="53">
        <f t="shared" ref="V4:V27" si="4">(T4/S4)*100-100</f>
        <v>6.4362600586027554</v>
      </c>
      <c r="W4" s="51">
        <f>'[1]2011년'!U4</f>
        <v>30584005</v>
      </c>
      <c r="X4" s="54">
        <f>'[1]2월'!X4+R4</f>
        <v>7914991</v>
      </c>
      <c r="Y4" s="52">
        <f>'[1]2월'!Y4+T4</f>
        <v>7688195</v>
      </c>
      <c r="Z4" s="53">
        <f t="shared" ref="Z4:Z26" si="5">(Y4/X4)*100-100</f>
        <v>-2.8653980781532198</v>
      </c>
      <c r="AA4" s="55">
        <f>AA5+AA9</f>
        <v>99.999999999999986</v>
      </c>
      <c r="AC4" s="69" t="s">
        <v>14</v>
      </c>
      <c r="AD4" s="111" t="s">
        <v>15</v>
      </c>
      <c r="AE4" s="112"/>
      <c r="AF4" s="50">
        <f>'[1]2011년'!AO4</f>
        <v>17151127</v>
      </c>
      <c r="AG4" s="51">
        <f>'2012년 (RT)'!AN4</f>
        <v>15434678</v>
      </c>
      <c r="AH4" s="52">
        <f>'2012년 (RT)'!AO4</f>
        <v>16418888</v>
      </c>
      <c r="AI4" s="53">
        <f t="shared" ref="AI4:AI27" si="6">(AH4/AF4)*100-100</f>
        <v>-4.2693346040758655</v>
      </c>
      <c r="AJ4" s="53">
        <f t="shared" ref="AJ4:AJ27" si="7">(AH4/AG4)*100-100</f>
        <v>6.3766150482698691</v>
      </c>
      <c r="AK4" s="51">
        <f>'[1]2011년'!AL4</f>
        <v>203103790</v>
      </c>
      <c r="AL4" s="54">
        <f>'[1]2월'!AL4+AF4</f>
        <v>48539653</v>
      </c>
      <c r="AM4" s="52">
        <f>'[1]2월'!AM4+AH4</f>
        <v>50621868</v>
      </c>
      <c r="AN4" s="53">
        <f t="shared" ref="AN4:AN26" si="8">(AM4/AL4)*100-100</f>
        <v>4.2897195824617853</v>
      </c>
      <c r="AO4" s="55">
        <f>AO5+AO9</f>
        <v>100.00000000000001</v>
      </c>
    </row>
    <row r="5" spans="1:41" ht="30" customHeight="1">
      <c r="A5" s="70"/>
      <c r="B5" s="107" t="s">
        <v>16</v>
      </c>
      <c r="C5" s="108"/>
      <c r="D5" s="8">
        <f>'[1]2011년'!G5</f>
        <v>17261076</v>
      </c>
      <c r="E5" s="9">
        <f>'2012년 (RT)'!F5</f>
        <v>15654574</v>
      </c>
      <c r="F5" s="10">
        <f>'2012년 (RT)'!G5</f>
        <v>16459068</v>
      </c>
      <c r="G5" s="11">
        <f t="shared" si="0"/>
        <v>-4.6463383858572911</v>
      </c>
      <c r="H5" s="11">
        <f t="shared" si="1"/>
        <v>5.139034763897115</v>
      </c>
      <c r="I5" s="9">
        <f>'[1]2011년'!D5</f>
        <v>202251824</v>
      </c>
      <c r="J5" s="12">
        <f>'[1]2월'!J5+D5</f>
        <v>48799221</v>
      </c>
      <c r="K5" s="10">
        <f>'[1]2월'!K5+F5</f>
        <v>50702787</v>
      </c>
      <c r="L5" s="11">
        <f t="shared" si="2"/>
        <v>3.9008122691138993</v>
      </c>
      <c r="M5" s="13">
        <f>SUM(M6:M8)</f>
        <v>86.953751018927889</v>
      </c>
      <c r="O5" s="70"/>
      <c r="P5" s="107" t="s">
        <v>16</v>
      </c>
      <c r="Q5" s="108"/>
      <c r="R5" s="8">
        <f>'[1]2011년'!X5</f>
        <v>2949942</v>
      </c>
      <c r="S5" s="9">
        <f>'2012년 (RT)'!W5</f>
        <v>2551963</v>
      </c>
      <c r="T5" s="10">
        <f>'2012년 (RT)'!X5</f>
        <v>2726297</v>
      </c>
      <c r="U5" s="11">
        <f t="shared" si="3"/>
        <v>-7.5813354974436749</v>
      </c>
      <c r="V5" s="11">
        <f t="shared" si="4"/>
        <v>6.8313686366142434</v>
      </c>
      <c r="W5" s="9">
        <f>'[1]2011년'!U5</f>
        <v>30444696</v>
      </c>
      <c r="X5" s="12">
        <f>'[1]2월'!X5+R5</f>
        <v>7887073</v>
      </c>
      <c r="Y5" s="10">
        <f>'[1]2월'!Y5+T5</f>
        <v>7648876</v>
      </c>
      <c r="Z5" s="11">
        <f t="shared" si="5"/>
        <v>-3.0200937660904117</v>
      </c>
      <c r="AA5" s="13">
        <f>SUM(AA6:AA8)</f>
        <v>99.488579569066587</v>
      </c>
      <c r="AC5" s="70"/>
      <c r="AD5" s="107" t="s">
        <v>16</v>
      </c>
      <c r="AE5" s="108"/>
      <c r="AF5" s="8">
        <f>'[1]2011년'!AO5</f>
        <v>14311134</v>
      </c>
      <c r="AG5" s="9">
        <f>'2012년 (RT)'!AN5</f>
        <v>13102611</v>
      </c>
      <c r="AH5" s="10">
        <f>'2012년 (RT)'!AO5</f>
        <v>13732771</v>
      </c>
      <c r="AI5" s="11">
        <f t="shared" si="6"/>
        <v>-4.0413499028099409</v>
      </c>
      <c r="AJ5" s="11">
        <f t="shared" si="7"/>
        <v>4.8094230989533315</v>
      </c>
      <c r="AK5" s="9">
        <f>'[1]2011년'!AL5</f>
        <v>171807128</v>
      </c>
      <c r="AL5" s="12">
        <f>'[1]2월'!AL5+AF5</f>
        <v>40912148</v>
      </c>
      <c r="AM5" s="10">
        <f>'[1]2월'!AM5+AH5</f>
        <v>43053911</v>
      </c>
      <c r="AN5" s="11">
        <f t="shared" si="8"/>
        <v>5.2350294587319155</v>
      </c>
      <c r="AO5" s="13">
        <f>SUM(AO6:AO8)</f>
        <v>85.050024230634889</v>
      </c>
    </row>
    <row r="6" spans="1:41" ht="30" customHeight="1">
      <c r="A6" s="70"/>
      <c r="B6" s="56"/>
      <c r="C6" s="14" t="s">
        <v>17</v>
      </c>
      <c r="D6" s="8">
        <f>'[1]2011년'!G6</f>
        <v>10556933</v>
      </c>
      <c r="E6" s="9">
        <f>'2012년 (RT)'!F6</f>
        <v>9932193</v>
      </c>
      <c r="F6" s="10">
        <f>'2012년 (RT)'!G6</f>
        <v>10082593</v>
      </c>
      <c r="G6" s="11">
        <f t="shared" si="0"/>
        <v>-4.4931610345542623</v>
      </c>
      <c r="H6" s="11">
        <f t="shared" si="1"/>
        <v>1.5142677956418993</v>
      </c>
      <c r="I6" s="9">
        <f>'[1]2011년'!D6</f>
        <v>125993470</v>
      </c>
      <c r="J6" s="12">
        <f>'[1]2월'!J6+D6</f>
        <v>30965833</v>
      </c>
      <c r="K6" s="10">
        <f>'[1]2월'!K6+F6</f>
        <v>31335073</v>
      </c>
      <c r="L6" s="11">
        <f t="shared" si="2"/>
        <v>1.192411003443695</v>
      </c>
      <c r="M6" s="57">
        <f>(K6/$K$4)*100</f>
        <v>53.738705444375867</v>
      </c>
      <c r="O6" s="70"/>
      <c r="P6" s="56"/>
      <c r="Q6" s="14" t="s">
        <v>17</v>
      </c>
      <c r="R6" s="8">
        <f>'[1]2011년'!X6</f>
        <v>559008</v>
      </c>
      <c r="S6" s="9">
        <f>'2012년 (RT)'!W6</f>
        <v>518166</v>
      </c>
      <c r="T6" s="10">
        <f>'2012년 (RT)'!X6</f>
        <v>612520</v>
      </c>
      <c r="U6" s="11">
        <f t="shared" si="3"/>
        <v>9.5726715896731491</v>
      </c>
      <c r="V6" s="11">
        <f t="shared" si="4"/>
        <v>18.209222527143808</v>
      </c>
      <c r="W6" s="9">
        <f>'[1]2011년'!U6</f>
        <v>6225570</v>
      </c>
      <c r="X6" s="12">
        <f>'[1]2월'!X6+R6</f>
        <v>1551013</v>
      </c>
      <c r="Y6" s="10">
        <f>'[1]2월'!Y6+T6</f>
        <v>1730984</v>
      </c>
      <c r="Z6" s="11">
        <f t="shared" si="5"/>
        <v>11.603448842788538</v>
      </c>
      <c r="AA6" s="57">
        <f>(Y6/$Y$4)*100</f>
        <v>22.514829553620842</v>
      </c>
      <c r="AC6" s="70"/>
      <c r="AD6" s="56"/>
      <c r="AE6" s="14" t="s">
        <v>17</v>
      </c>
      <c r="AF6" s="8">
        <f>'[1]2011년'!AO6</f>
        <v>9997925</v>
      </c>
      <c r="AG6" s="9">
        <f>'2012년 (RT)'!AN6</f>
        <v>9414027</v>
      </c>
      <c r="AH6" s="10">
        <f>'2012년 (RT)'!AO6</f>
        <v>9470073</v>
      </c>
      <c r="AI6" s="11">
        <f t="shared" si="6"/>
        <v>-5.279615520220446</v>
      </c>
      <c r="AJ6" s="11">
        <f t="shared" si="7"/>
        <v>0.59534564751089647</v>
      </c>
      <c r="AK6" s="9">
        <f>'[1]2011년'!AL6</f>
        <v>119767900</v>
      </c>
      <c r="AL6" s="12">
        <f>'[1]2월'!AL6+AF6</f>
        <v>29414820</v>
      </c>
      <c r="AM6" s="10">
        <f>'[1]2월'!AM6+AH6</f>
        <v>29604089</v>
      </c>
      <c r="AN6" s="11">
        <f t="shared" si="8"/>
        <v>0.64344775864684323</v>
      </c>
      <c r="AO6" s="57">
        <f>(AM6/$AM$4)*100</f>
        <v>58.480830853574986</v>
      </c>
    </row>
    <row r="7" spans="1:41" ht="30" customHeight="1">
      <c r="A7" s="70"/>
      <c r="B7" s="56"/>
      <c r="C7" s="14" t="s">
        <v>18</v>
      </c>
      <c r="D7" s="8">
        <f>'[1]2011년'!G7</f>
        <v>4351412</v>
      </c>
      <c r="E7" s="9">
        <f>'2012년 (RT)'!F7</f>
        <v>4057450</v>
      </c>
      <c r="F7" s="10">
        <f>'2012년 (RT)'!G7</f>
        <v>3772613</v>
      </c>
      <c r="G7" s="11">
        <f t="shared" si="0"/>
        <v>-13.301406531948714</v>
      </c>
      <c r="H7" s="11">
        <f t="shared" si="1"/>
        <v>-7.0200988305462886</v>
      </c>
      <c r="I7" s="9">
        <f>'[1]2011년'!D7</f>
        <v>52341812</v>
      </c>
      <c r="J7" s="12">
        <f>'[1]2월'!J7+D7</f>
        <v>12226812</v>
      </c>
      <c r="K7" s="10">
        <f>'[1]2월'!K7+F7</f>
        <v>11894865</v>
      </c>
      <c r="L7" s="11">
        <f t="shared" si="2"/>
        <v>-2.7149104770728485</v>
      </c>
      <c r="M7" s="57">
        <f>(K7/$K$4)*100</f>
        <v>20.399334845513714</v>
      </c>
      <c r="O7" s="70"/>
      <c r="P7" s="56"/>
      <c r="Q7" s="14" t="s">
        <v>18</v>
      </c>
      <c r="R7" s="8">
        <f>'[1]2011년'!X7</f>
        <v>1578913</v>
      </c>
      <c r="S7" s="9">
        <f>'2012년 (RT)'!W7</f>
        <v>1495796</v>
      </c>
      <c r="T7" s="10">
        <f>'2012년 (RT)'!X7</f>
        <v>1588937</v>
      </c>
      <c r="U7" s="11">
        <f t="shared" si="3"/>
        <v>0.63486715227500667</v>
      </c>
      <c r="V7" s="11">
        <f t="shared" si="4"/>
        <v>6.2268517899499756</v>
      </c>
      <c r="W7" s="9">
        <f>'[1]2011년'!U7</f>
        <v>17696343</v>
      </c>
      <c r="X7" s="12">
        <f>'[1]2월'!X7+R7</f>
        <v>4553489</v>
      </c>
      <c r="Y7" s="10">
        <f>'[1]2월'!Y7+T7</f>
        <v>4447200</v>
      </c>
      <c r="Z7" s="11">
        <f t="shared" si="5"/>
        <v>-2.334232058098749</v>
      </c>
      <c r="AA7" s="57">
        <f>(Y7/$Y$4)*100</f>
        <v>57.844526576133923</v>
      </c>
      <c r="AC7" s="70"/>
      <c r="AD7" s="56"/>
      <c r="AE7" s="14" t="s">
        <v>18</v>
      </c>
      <c r="AF7" s="8">
        <f>'[1]2011년'!AO7</f>
        <v>2772499</v>
      </c>
      <c r="AG7" s="9">
        <f>'2012년 (RT)'!AN7</f>
        <v>2561654</v>
      </c>
      <c r="AH7" s="10">
        <f>'2012년 (RT)'!AO7</f>
        <v>2183676</v>
      </c>
      <c r="AI7" s="11">
        <f t="shared" si="6"/>
        <v>-21.237987822538443</v>
      </c>
      <c r="AJ7" s="11">
        <f t="shared" si="7"/>
        <v>-14.755232361591368</v>
      </c>
      <c r="AK7" s="9">
        <f>'[1]2011년'!AL7</f>
        <v>34645469</v>
      </c>
      <c r="AL7" s="12">
        <f>'[1]2월'!AL7+AF7</f>
        <v>7673323</v>
      </c>
      <c r="AM7" s="10">
        <f>'[1]2월'!AM7+AH7</f>
        <v>7447665</v>
      </c>
      <c r="AN7" s="11">
        <f t="shared" si="8"/>
        <v>-2.9408119533088808</v>
      </c>
      <c r="AO7" s="57">
        <f>(AM7/$AM$4)*100</f>
        <v>14.712347240919676</v>
      </c>
    </row>
    <row r="8" spans="1:41" ht="30" customHeight="1">
      <c r="A8" s="70"/>
      <c r="B8" s="56"/>
      <c r="C8" s="14" t="s">
        <v>19</v>
      </c>
      <c r="D8" s="8">
        <f>'[1]2011년'!G8</f>
        <v>2352731</v>
      </c>
      <c r="E8" s="9">
        <f>'2012년 (RT)'!F8</f>
        <v>1664931</v>
      </c>
      <c r="F8" s="10">
        <f>'2012년 (RT)'!G8</f>
        <v>2603862</v>
      </c>
      <c r="G8" s="11">
        <f t="shared" si="0"/>
        <v>10.674020956921979</v>
      </c>
      <c r="H8" s="11">
        <f t="shared" si="1"/>
        <v>56.394589325323409</v>
      </c>
      <c r="I8" s="9">
        <f>'[1]2011년'!D8</f>
        <v>23916542</v>
      </c>
      <c r="J8" s="12">
        <f>'[1]2월'!J8+D8</f>
        <v>5606576</v>
      </c>
      <c r="K8" s="10">
        <f>'[1]2월'!K8+F8</f>
        <v>7472849</v>
      </c>
      <c r="L8" s="11">
        <f t="shared" si="2"/>
        <v>33.287214870537753</v>
      </c>
      <c r="M8" s="57">
        <f>(K8/$K$4)*100</f>
        <v>12.815710729038313</v>
      </c>
      <c r="O8" s="70"/>
      <c r="P8" s="56"/>
      <c r="Q8" s="14" t="s">
        <v>19</v>
      </c>
      <c r="R8" s="8">
        <f>'[1]2011년'!X8</f>
        <v>812021</v>
      </c>
      <c r="S8" s="9">
        <f>'2012년 (RT)'!W8</f>
        <v>538001</v>
      </c>
      <c r="T8" s="10">
        <f>'2012년 (RT)'!X8</f>
        <v>524840</v>
      </c>
      <c r="U8" s="11">
        <f t="shared" si="3"/>
        <v>-35.366203583404868</v>
      </c>
      <c r="V8" s="11">
        <f t="shared" si="4"/>
        <v>-2.4462779808959567</v>
      </c>
      <c r="W8" s="9">
        <f>'[1]2011년'!U8</f>
        <v>6522783</v>
      </c>
      <c r="X8" s="12">
        <f>'[1]2월'!X8+R8</f>
        <v>1782571</v>
      </c>
      <c r="Y8" s="10">
        <f>'[1]2월'!Y8+T8</f>
        <v>1470692</v>
      </c>
      <c r="Z8" s="11">
        <f t="shared" si="5"/>
        <v>-17.496021196350668</v>
      </c>
      <c r="AA8" s="57">
        <f>(Y8/$Y$4)*100</f>
        <v>19.129223439311829</v>
      </c>
      <c r="AC8" s="70"/>
      <c r="AD8" s="56"/>
      <c r="AE8" s="14" t="s">
        <v>19</v>
      </c>
      <c r="AF8" s="8">
        <f>'[1]2011년'!AO8</f>
        <v>1540710</v>
      </c>
      <c r="AG8" s="9">
        <f>'2012년 (RT)'!AN8</f>
        <v>1126930</v>
      </c>
      <c r="AH8" s="10">
        <f>'2012년 (RT)'!AO8</f>
        <v>2079022</v>
      </c>
      <c r="AI8" s="11">
        <f t="shared" si="6"/>
        <v>34.939216335325938</v>
      </c>
      <c r="AJ8" s="11">
        <f t="shared" si="7"/>
        <v>84.485460498877472</v>
      </c>
      <c r="AK8" s="9">
        <f>'[1]2011년'!AL8</f>
        <v>17393759</v>
      </c>
      <c r="AL8" s="12">
        <f>'[1]2월'!AL8+AF8</f>
        <v>3824005</v>
      </c>
      <c r="AM8" s="10">
        <f>'[1]2월'!AM8+AH8</f>
        <v>6002157</v>
      </c>
      <c r="AN8" s="11">
        <f t="shared" si="8"/>
        <v>56.959967364059423</v>
      </c>
      <c r="AO8" s="57">
        <f>(AM8/$AM$4)*100</f>
        <v>11.856846136140216</v>
      </c>
    </row>
    <row r="9" spans="1:41" ht="30" customHeight="1" thickBot="1">
      <c r="A9" s="71"/>
      <c r="B9" s="103" t="s">
        <v>20</v>
      </c>
      <c r="C9" s="104"/>
      <c r="D9" s="15">
        <f>'[1]2011년'!G9</f>
        <v>2849380</v>
      </c>
      <c r="E9" s="16">
        <f>'2012년 (RT)'!F9</f>
        <v>2348925</v>
      </c>
      <c r="F9" s="17">
        <f>'2012년 (RT)'!G9</f>
        <v>2693977</v>
      </c>
      <c r="G9" s="18">
        <f t="shared" si="0"/>
        <v>-5.4539233096322732</v>
      </c>
      <c r="H9" s="18">
        <f t="shared" si="1"/>
        <v>14.689783624423953</v>
      </c>
      <c r="I9" s="16">
        <f>'[1]2011년'!D9</f>
        <v>31435971</v>
      </c>
      <c r="J9" s="19">
        <f>'[1]2월'!J9+D9</f>
        <v>7655423</v>
      </c>
      <c r="K9" s="17">
        <f>'[1]2월'!K9+F9</f>
        <v>7607276</v>
      </c>
      <c r="L9" s="18">
        <f t="shared" si="2"/>
        <v>-0.62892670986306598</v>
      </c>
      <c r="M9" s="58">
        <f>(K9/$K$4)*100</f>
        <v>13.0462489810721</v>
      </c>
      <c r="O9" s="71"/>
      <c r="P9" s="103" t="s">
        <v>20</v>
      </c>
      <c r="Q9" s="104"/>
      <c r="R9" s="15">
        <f>'[1]2011년'!X9</f>
        <v>9387</v>
      </c>
      <c r="S9" s="16">
        <f>'2012년 (RT)'!W9</f>
        <v>16858</v>
      </c>
      <c r="T9" s="17">
        <f>'2012년 (RT)'!X9</f>
        <v>7860</v>
      </c>
      <c r="U9" s="18">
        <f t="shared" si="3"/>
        <v>-16.267178012144456</v>
      </c>
      <c r="V9" s="18">
        <f t="shared" si="4"/>
        <v>-53.375252105825126</v>
      </c>
      <c r="W9" s="16">
        <f>'[1]2011년'!U9</f>
        <v>139309</v>
      </c>
      <c r="X9" s="19">
        <f>'[1]2월'!X9+R9</f>
        <v>27918</v>
      </c>
      <c r="Y9" s="17">
        <f>'[1]2월'!Y9+T9</f>
        <v>39319</v>
      </c>
      <c r="Z9" s="18">
        <f t="shared" si="5"/>
        <v>40.837452539580198</v>
      </c>
      <c r="AA9" s="58">
        <f>(Y9/$Y$4)*100</f>
        <v>0.51142043093339851</v>
      </c>
      <c r="AC9" s="71"/>
      <c r="AD9" s="103" t="s">
        <v>20</v>
      </c>
      <c r="AE9" s="104"/>
      <c r="AF9" s="15">
        <f>'[1]2011년'!AO9</f>
        <v>2839993</v>
      </c>
      <c r="AG9" s="16">
        <f>'2012년 (RT)'!AN9</f>
        <v>2332067</v>
      </c>
      <c r="AH9" s="17">
        <f>'2012년 (RT)'!AO9</f>
        <v>2686117</v>
      </c>
      <c r="AI9" s="18">
        <f t="shared" si="6"/>
        <v>-5.4181823687593607</v>
      </c>
      <c r="AJ9" s="18">
        <f t="shared" si="7"/>
        <v>15.181810814183308</v>
      </c>
      <c r="AK9" s="16">
        <f>'[1]2011년'!AL9</f>
        <v>31296662</v>
      </c>
      <c r="AL9" s="19">
        <f>'[1]2월'!AL9+AF9</f>
        <v>7627505</v>
      </c>
      <c r="AM9" s="17">
        <f>'[1]2월'!AM9+AH9</f>
        <v>7567957</v>
      </c>
      <c r="AN9" s="18">
        <f t="shared" si="8"/>
        <v>-0.78070089760674932</v>
      </c>
      <c r="AO9" s="58">
        <f>(AM9/$AM$4)*100</f>
        <v>14.949975769365128</v>
      </c>
    </row>
    <row r="10" spans="1:41" ht="30" customHeight="1">
      <c r="A10" s="69" t="s">
        <v>36</v>
      </c>
      <c r="B10" s="109" t="s">
        <v>15</v>
      </c>
      <c r="C10" s="110"/>
      <c r="D10" s="50">
        <f>'[1]2011년'!G10</f>
        <v>10331501</v>
      </c>
      <c r="E10" s="51">
        <f>'2012년 (RT)'!F10</f>
        <v>9159590</v>
      </c>
      <c r="F10" s="52">
        <f>'2012년 (RT)'!G10</f>
        <v>10042861</v>
      </c>
      <c r="G10" s="53">
        <f t="shared" si="0"/>
        <v>-2.7937857238749757</v>
      </c>
      <c r="H10" s="53">
        <f t="shared" si="1"/>
        <v>9.6431281312809887</v>
      </c>
      <c r="I10" s="51">
        <f>'[1]2011년'!D10</f>
        <v>117798042</v>
      </c>
      <c r="J10" s="54">
        <f>'[1]2월'!J10+D10</f>
        <v>28163010</v>
      </c>
      <c r="K10" s="52">
        <f>'[1]2월'!K10+F10</f>
        <v>29056081</v>
      </c>
      <c r="L10" s="53">
        <f t="shared" si="2"/>
        <v>3.171077949409522</v>
      </c>
      <c r="M10" s="59">
        <f>K10/$K$4*100</f>
        <v>49.830302875851807</v>
      </c>
      <c r="O10" s="69" t="s">
        <v>36</v>
      </c>
      <c r="P10" s="109" t="s">
        <v>15</v>
      </c>
      <c r="Q10" s="110"/>
      <c r="R10" s="50">
        <f>'[1]2011년'!X10</f>
        <v>2944180</v>
      </c>
      <c r="S10" s="51">
        <f>'2012년 (RT)'!W10</f>
        <v>2565061</v>
      </c>
      <c r="T10" s="52">
        <f>'2012년 (RT)'!X10</f>
        <v>2721042</v>
      </c>
      <c r="U10" s="53">
        <f t="shared" si="3"/>
        <v>-7.5789523738358326</v>
      </c>
      <c r="V10" s="53">
        <f t="shared" si="4"/>
        <v>6.0809859882474484</v>
      </c>
      <c r="W10" s="51">
        <f>'[1]2011년'!U10</f>
        <v>30434185</v>
      </c>
      <c r="X10" s="54">
        <f>'[1]2월'!X10+R10</f>
        <v>7869559</v>
      </c>
      <c r="Y10" s="52">
        <f>'[1]2월'!Y10+T10</f>
        <v>7659867</v>
      </c>
      <c r="Z10" s="53">
        <f t="shared" si="5"/>
        <v>-2.6645965803166405</v>
      </c>
      <c r="AA10" s="59">
        <f>Y10/$Y$4*100</f>
        <v>99.6315390023276</v>
      </c>
      <c r="AC10" s="69" t="s">
        <v>36</v>
      </c>
      <c r="AD10" s="109" t="s">
        <v>15</v>
      </c>
      <c r="AE10" s="110"/>
      <c r="AF10" s="50">
        <f>'[1]2011년'!AO10</f>
        <v>7387321</v>
      </c>
      <c r="AG10" s="51">
        <f>'2012년 (RT)'!AN10</f>
        <v>6594529</v>
      </c>
      <c r="AH10" s="52">
        <f>'2012년 (RT)'!AO10</f>
        <v>7321819</v>
      </c>
      <c r="AI10" s="53">
        <f t="shared" si="6"/>
        <v>-0.88668138287208365</v>
      </c>
      <c r="AJ10" s="53">
        <f t="shared" si="7"/>
        <v>11.028687568134131</v>
      </c>
      <c r="AK10" s="51">
        <f>'[1]2011년'!AL10</f>
        <v>87363857</v>
      </c>
      <c r="AL10" s="54">
        <f>'[1]2월'!AL10+AF10</f>
        <v>20293451</v>
      </c>
      <c r="AM10" s="52">
        <f>'[1]2월'!AM10+AH10</f>
        <v>21396214</v>
      </c>
      <c r="AN10" s="53">
        <f t="shared" si="8"/>
        <v>5.4340831433746786</v>
      </c>
      <c r="AO10" s="59">
        <f>AM10/$AM$4*100</f>
        <v>42.266741322149549</v>
      </c>
    </row>
    <row r="11" spans="1:41" ht="30" customHeight="1">
      <c r="A11" s="70"/>
      <c r="B11" s="107" t="s">
        <v>16</v>
      </c>
      <c r="C11" s="108"/>
      <c r="D11" s="8">
        <f>'[1]2011년'!G11</f>
        <v>8932338</v>
      </c>
      <c r="E11" s="9">
        <f>'2012년 (RT)'!F11</f>
        <v>8135935</v>
      </c>
      <c r="F11" s="10">
        <f>'2012년 (RT)'!G11</f>
        <v>8750746</v>
      </c>
      <c r="G11" s="11">
        <f t="shared" si="0"/>
        <v>-2.0329727782356599</v>
      </c>
      <c r="H11" s="11">
        <f t="shared" si="1"/>
        <v>7.5567344134386474</v>
      </c>
      <c r="I11" s="9">
        <f>'[1]2011년'!D11</f>
        <v>102843696</v>
      </c>
      <c r="J11" s="12">
        <f>'[1]2월'!J11+D11</f>
        <v>24541368</v>
      </c>
      <c r="K11" s="10">
        <f>'[1]2월'!K11+F11</f>
        <v>25569470</v>
      </c>
      <c r="L11" s="11">
        <f t="shared" si="2"/>
        <v>4.1892611691410195</v>
      </c>
      <c r="M11" s="13">
        <f>K11/$K$5*100</f>
        <v>50.430107520519527</v>
      </c>
      <c r="O11" s="70"/>
      <c r="P11" s="107" t="s">
        <v>16</v>
      </c>
      <c r="Q11" s="108"/>
      <c r="R11" s="8">
        <f>'[1]2011년'!X11</f>
        <v>2934793</v>
      </c>
      <c r="S11" s="9">
        <f>'2012년 (RT)'!W11</f>
        <v>2548203</v>
      </c>
      <c r="T11" s="10">
        <f>'2012년 (RT)'!X11</f>
        <v>2713182</v>
      </c>
      <c r="U11" s="11">
        <f t="shared" si="3"/>
        <v>-7.5511628929195354</v>
      </c>
      <c r="V11" s="11">
        <f t="shared" si="4"/>
        <v>6.4743272023461316</v>
      </c>
      <c r="W11" s="9">
        <f>'[1]2011년'!U11</f>
        <v>30294876</v>
      </c>
      <c r="X11" s="12">
        <f>'[1]2월'!X11+R11</f>
        <v>7841641</v>
      </c>
      <c r="Y11" s="10">
        <f>'[1]2월'!Y11+T11</f>
        <v>7620548</v>
      </c>
      <c r="Z11" s="11">
        <f t="shared" si="5"/>
        <v>-2.8194736280327106</v>
      </c>
      <c r="AA11" s="13">
        <f>Y11/$Y$5*100</f>
        <v>99.629644930836889</v>
      </c>
      <c r="AC11" s="70"/>
      <c r="AD11" s="107" t="s">
        <v>16</v>
      </c>
      <c r="AE11" s="108"/>
      <c r="AF11" s="8">
        <f>'[1]2011년'!AO11</f>
        <v>5997545</v>
      </c>
      <c r="AG11" s="9">
        <f>'2012년 (RT)'!AN11</f>
        <v>5587732</v>
      </c>
      <c r="AH11" s="10">
        <f>'2012년 (RT)'!AO11</f>
        <v>6037564</v>
      </c>
      <c r="AI11" s="11">
        <f t="shared" si="6"/>
        <v>0.66725635239083658</v>
      </c>
      <c r="AJ11" s="11">
        <f t="shared" si="7"/>
        <v>8.0503503031283543</v>
      </c>
      <c r="AK11" s="9">
        <f>'[1]2011년'!AL11</f>
        <v>72548820</v>
      </c>
      <c r="AL11" s="12">
        <f>'[1]2월'!AL11+AF11</f>
        <v>16699727</v>
      </c>
      <c r="AM11" s="10">
        <f>'[1]2월'!AM11+AH11</f>
        <v>17948922</v>
      </c>
      <c r="AN11" s="11">
        <f t="shared" si="8"/>
        <v>7.4803318641077254</v>
      </c>
      <c r="AO11" s="13">
        <f>AM11/$AM$5*100</f>
        <v>41.689411212839644</v>
      </c>
    </row>
    <row r="12" spans="1:41" ht="30" customHeight="1">
      <c r="A12" s="70"/>
      <c r="B12" s="56"/>
      <c r="C12" s="14" t="s">
        <v>17</v>
      </c>
      <c r="D12" s="8">
        <f>'[1]2011년'!G12</f>
        <v>5670838</v>
      </c>
      <c r="E12" s="9">
        <f>'2012년 (RT)'!F12</f>
        <v>5303477</v>
      </c>
      <c r="F12" s="10">
        <f>'2012년 (RT)'!G12</f>
        <v>5641998</v>
      </c>
      <c r="G12" s="11">
        <f t="shared" si="0"/>
        <v>-0.50856681146595406</v>
      </c>
      <c r="H12" s="11">
        <f t="shared" si="1"/>
        <v>6.3830011895969392</v>
      </c>
      <c r="I12" s="9">
        <f>'[1]2011년'!D12</f>
        <v>65943368</v>
      </c>
      <c r="J12" s="12">
        <f>'[1]2월'!J12+D12</f>
        <v>15442462</v>
      </c>
      <c r="K12" s="10">
        <f>'[1]2월'!K12+F12</f>
        <v>16602810</v>
      </c>
      <c r="L12" s="11">
        <f t="shared" si="2"/>
        <v>7.5140091003623724</v>
      </c>
      <c r="M12" s="13">
        <f>K12/$K$6*100</f>
        <v>52.984749708417787</v>
      </c>
      <c r="O12" s="70"/>
      <c r="P12" s="56"/>
      <c r="Q12" s="14" t="s">
        <v>17</v>
      </c>
      <c r="R12" s="8">
        <f>'[1]2011년'!X12</f>
        <v>559008</v>
      </c>
      <c r="S12" s="9">
        <f>'2012년 (RT)'!W12</f>
        <v>518166</v>
      </c>
      <c r="T12" s="10">
        <f>'2012년 (RT)'!X12</f>
        <v>612520</v>
      </c>
      <c r="U12" s="11">
        <f t="shared" si="3"/>
        <v>9.5726715896731491</v>
      </c>
      <c r="V12" s="11">
        <f t="shared" si="4"/>
        <v>18.209222527143808</v>
      </c>
      <c r="W12" s="9">
        <f>'[1]2011년'!U12</f>
        <v>6225570</v>
      </c>
      <c r="X12" s="12">
        <f>'[1]2월'!X12+R12</f>
        <v>1551013</v>
      </c>
      <c r="Y12" s="10">
        <f>'[1]2월'!Y12+T12</f>
        <v>1730984</v>
      </c>
      <c r="Z12" s="11">
        <f t="shared" si="5"/>
        <v>11.603448842788538</v>
      </c>
      <c r="AA12" s="13">
        <f>Y12/$Y$6*100</f>
        <v>100</v>
      </c>
      <c r="AC12" s="70"/>
      <c r="AD12" s="56"/>
      <c r="AE12" s="14" t="s">
        <v>17</v>
      </c>
      <c r="AF12" s="8">
        <f>'[1]2011년'!AO12</f>
        <v>5111830</v>
      </c>
      <c r="AG12" s="9">
        <f>'2012년 (RT)'!AN12</f>
        <v>4785311</v>
      </c>
      <c r="AH12" s="10">
        <f>'2012년 (RT)'!AO12</f>
        <v>5029478</v>
      </c>
      <c r="AI12" s="11">
        <f t="shared" si="6"/>
        <v>-1.6110081908044691</v>
      </c>
      <c r="AJ12" s="11">
        <f t="shared" si="7"/>
        <v>5.1024269895937806</v>
      </c>
      <c r="AK12" s="9">
        <f>'[1]2011년'!AL12</f>
        <v>59717798</v>
      </c>
      <c r="AL12" s="12">
        <f>'[1]2월'!AL12+AF12</f>
        <v>13891449</v>
      </c>
      <c r="AM12" s="10">
        <f>'[1]2월'!AM12+AH12</f>
        <v>14871826</v>
      </c>
      <c r="AN12" s="11">
        <f t="shared" si="8"/>
        <v>7.0574135210804911</v>
      </c>
      <c r="AO12" s="13">
        <f>AM12/$AM$6*100</f>
        <v>50.235715748591346</v>
      </c>
    </row>
    <row r="13" spans="1:41" ht="30" customHeight="1">
      <c r="A13" s="70"/>
      <c r="B13" s="56"/>
      <c r="C13" s="14" t="s">
        <v>18</v>
      </c>
      <c r="D13" s="8">
        <f>'[1]2011년'!G13</f>
        <v>2179804</v>
      </c>
      <c r="E13" s="9">
        <f>'2012년 (RT)'!F13</f>
        <v>2142812</v>
      </c>
      <c r="F13" s="10">
        <f>'2012년 (RT)'!G13</f>
        <v>2138541</v>
      </c>
      <c r="G13" s="11">
        <f t="shared" si="0"/>
        <v>-1.8929683586230652</v>
      </c>
      <c r="H13" s="11">
        <f t="shared" si="1"/>
        <v>-0.19931753228934213</v>
      </c>
      <c r="I13" s="9">
        <f>'[1]2011년'!D13</f>
        <v>26512316</v>
      </c>
      <c r="J13" s="12">
        <f>'[1]2월'!J13+D13</f>
        <v>6557433</v>
      </c>
      <c r="K13" s="10">
        <f>'[1]2월'!K13+F13</f>
        <v>6315348</v>
      </c>
      <c r="L13" s="11">
        <f t="shared" si="2"/>
        <v>-3.6917647500172706</v>
      </c>
      <c r="M13" s="13">
        <f>K13/$K$7*100</f>
        <v>53.093061585818759</v>
      </c>
      <c r="O13" s="70"/>
      <c r="P13" s="56"/>
      <c r="Q13" s="14" t="s">
        <v>18</v>
      </c>
      <c r="R13" s="8">
        <f>'[1]2011년'!X13</f>
        <v>1563764</v>
      </c>
      <c r="S13" s="9">
        <f>'2012년 (RT)'!W13</f>
        <v>1492036</v>
      </c>
      <c r="T13" s="10">
        <f>'2012년 (RT)'!X13</f>
        <v>1575822</v>
      </c>
      <c r="U13" s="11">
        <f t="shared" si="3"/>
        <v>0.77108822047316039</v>
      </c>
      <c r="V13" s="11">
        <f t="shared" si="4"/>
        <v>5.6155481503127334</v>
      </c>
      <c r="W13" s="9">
        <f>'[1]2011년'!U13</f>
        <v>17546523</v>
      </c>
      <c r="X13" s="12">
        <f>'[1]2월'!X13+R13</f>
        <v>4508057</v>
      </c>
      <c r="Y13" s="10">
        <f>'[1]2월'!Y13+T13</f>
        <v>4418872</v>
      </c>
      <c r="Z13" s="11">
        <f t="shared" si="5"/>
        <v>-1.9783467689073149</v>
      </c>
      <c r="AA13" s="13">
        <f>Y13/$Y$7*100</f>
        <v>99.363014930742949</v>
      </c>
      <c r="AC13" s="70"/>
      <c r="AD13" s="56"/>
      <c r="AE13" s="14" t="s">
        <v>18</v>
      </c>
      <c r="AF13" s="8">
        <f>'[1]2011년'!AO13</f>
        <v>616040</v>
      </c>
      <c r="AG13" s="9">
        <f>'2012년 (RT)'!AN13</f>
        <v>650776</v>
      </c>
      <c r="AH13" s="10">
        <f>'2012년 (RT)'!AO13</f>
        <v>562719</v>
      </c>
      <c r="AI13" s="11">
        <f t="shared" si="6"/>
        <v>-8.6554444516589797</v>
      </c>
      <c r="AJ13" s="11">
        <f t="shared" si="7"/>
        <v>-13.531076745300993</v>
      </c>
      <c r="AK13" s="9">
        <f>'[1]2011년'!AL13</f>
        <v>8965793</v>
      </c>
      <c r="AL13" s="12">
        <f>'[1]2월'!AL13+AF13</f>
        <v>2049376</v>
      </c>
      <c r="AM13" s="10">
        <f>'[1]2월'!AM13+AH13</f>
        <v>1896476</v>
      </c>
      <c r="AN13" s="11">
        <f t="shared" si="8"/>
        <v>-7.4608075824055646</v>
      </c>
      <c r="AO13" s="13">
        <f>AM13/$AM$7*100</f>
        <v>25.464034700808913</v>
      </c>
    </row>
    <row r="14" spans="1:41" ht="30" customHeight="1">
      <c r="A14" s="70"/>
      <c r="B14" s="56"/>
      <c r="C14" s="14" t="s">
        <v>19</v>
      </c>
      <c r="D14" s="8">
        <f>'[1]2011년'!G14</f>
        <v>1081696</v>
      </c>
      <c r="E14" s="9">
        <f>'2012년 (RT)'!F14</f>
        <v>689646</v>
      </c>
      <c r="F14" s="10">
        <f>'2012년 (RT)'!G14</f>
        <v>970207</v>
      </c>
      <c r="G14" s="11">
        <f t="shared" si="0"/>
        <v>-10.306869952371088</v>
      </c>
      <c r="H14" s="11">
        <f t="shared" si="1"/>
        <v>40.681886069084726</v>
      </c>
      <c r="I14" s="9">
        <f>'[1]2011년'!D14</f>
        <v>10388012</v>
      </c>
      <c r="J14" s="12">
        <f>'[1]2월'!J14+D14</f>
        <v>2541473</v>
      </c>
      <c r="K14" s="10">
        <f>'[1]2월'!K14+F14</f>
        <v>2651312</v>
      </c>
      <c r="L14" s="11">
        <f t="shared" si="2"/>
        <v>4.3218637380763028</v>
      </c>
      <c r="M14" s="13">
        <f>K14/$K$8*100</f>
        <v>35.479266341391344</v>
      </c>
      <c r="O14" s="70"/>
      <c r="P14" s="56"/>
      <c r="Q14" s="14" t="s">
        <v>19</v>
      </c>
      <c r="R14" s="8">
        <f>'[1]2011년'!X14</f>
        <v>812021</v>
      </c>
      <c r="S14" s="9">
        <f>'2012년 (RT)'!W14</f>
        <v>538001</v>
      </c>
      <c r="T14" s="10">
        <f>'2012년 (RT)'!X14</f>
        <v>524840</v>
      </c>
      <c r="U14" s="11">
        <f t="shared" si="3"/>
        <v>-35.366203583404868</v>
      </c>
      <c r="V14" s="11">
        <f t="shared" si="4"/>
        <v>-2.4462779808959567</v>
      </c>
      <c r="W14" s="9">
        <f>'[1]2011년'!U14</f>
        <v>6522783</v>
      </c>
      <c r="X14" s="12">
        <f>'[1]2월'!X14+R14</f>
        <v>1782571</v>
      </c>
      <c r="Y14" s="10">
        <f>'[1]2월'!Y14+T14</f>
        <v>1470692</v>
      </c>
      <c r="Z14" s="11">
        <f t="shared" si="5"/>
        <v>-17.496021196350668</v>
      </c>
      <c r="AA14" s="13">
        <f>Y14/$Y$8*100</f>
        <v>100</v>
      </c>
      <c r="AC14" s="70"/>
      <c r="AD14" s="56"/>
      <c r="AE14" s="14" t="s">
        <v>19</v>
      </c>
      <c r="AF14" s="8">
        <f>'[1]2011년'!AO14</f>
        <v>269675</v>
      </c>
      <c r="AG14" s="9">
        <f>'2012년 (RT)'!AN14</f>
        <v>151645</v>
      </c>
      <c r="AH14" s="10">
        <f>'2012년 (RT)'!AO14</f>
        <v>445367</v>
      </c>
      <c r="AI14" s="11">
        <f t="shared" si="6"/>
        <v>65.149531843886166</v>
      </c>
      <c r="AJ14" s="11">
        <f t="shared" si="7"/>
        <v>193.690527218174</v>
      </c>
      <c r="AK14" s="9">
        <f>'[1]2011년'!AL14</f>
        <v>3865229</v>
      </c>
      <c r="AL14" s="12">
        <f>'[1]2월'!AL14+AF14</f>
        <v>758902</v>
      </c>
      <c r="AM14" s="10">
        <f>'[1]2월'!AM14+AH14</f>
        <v>1180620</v>
      </c>
      <c r="AN14" s="11">
        <f t="shared" si="8"/>
        <v>55.569493821336636</v>
      </c>
      <c r="AO14" s="13">
        <f>AM14/$AM$8*100</f>
        <v>19.669928660646498</v>
      </c>
    </row>
    <row r="15" spans="1:41" ht="30" customHeight="1" thickBot="1">
      <c r="A15" s="71"/>
      <c r="B15" s="103" t="s">
        <v>20</v>
      </c>
      <c r="C15" s="104"/>
      <c r="D15" s="15">
        <f>'[1]2011년'!G15</f>
        <v>1399163</v>
      </c>
      <c r="E15" s="16">
        <f>'2012년 (RT)'!F15</f>
        <v>1023655</v>
      </c>
      <c r="F15" s="17">
        <f>'2012년 (RT)'!G15</f>
        <v>1292115</v>
      </c>
      <c r="G15" s="18">
        <f t="shared" si="0"/>
        <v>-7.6508598354873527</v>
      </c>
      <c r="H15" s="18">
        <f t="shared" si="1"/>
        <v>26.225632659440933</v>
      </c>
      <c r="I15" s="16">
        <f>'[1]2011년'!D15</f>
        <v>14954346</v>
      </c>
      <c r="J15" s="19">
        <f>'[1]2월'!J15+D15</f>
        <v>3621642</v>
      </c>
      <c r="K15" s="17">
        <f>'[1]2월'!K15+F15</f>
        <v>3486611</v>
      </c>
      <c r="L15" s="18">
        <f t="shared" si="2"/>
        <v>-3.7284469309777108</v>
      </c>
      <c r="M15" s="20">
        <f>K15/$K$9*100</f>
        <v>45.832581859787922</v>
      </c>
      <c r="O15" s="71"/>
      <c r="P15" s="103" t="s">
        <v>20</v>
      </c>
      <c r="Q15" s="104"/>
      <c r="R15" s="15">
        <f>'[1]2011년'!X15</f>
        <v>9387</v>
      </c>
      <c r="S15" s="16">
        <f>'2012년 (RT)'!W15</f>
        <v>16858</v>
      </c>
      <c r="T15" s="17">
        <f>'2012년 (RT)'!X15</f>
        <v>7860</v>
      </c>
      <c r="U15" s="18">
        <f t="shared" si="3"/>
        <v>-16.267178012144456</v>
      </c>
      <c r="V15" s="18">
        <f t="shared" si="4"/>
        <v>-53.375252105825126</v>
      </c>
      <c r="W15" s="16">
        <f>'[1]2011년'!U15</f>
        <v>139309</v>
      </c>
      <c r="X15" s="19">
        <f>'[1]2월'!X15+R15</f>
        <v>27918</v>
      </c>
      <c r="Y15" s="17">
        <f>'[1]2월'!Y15+T15</f>
        <v>39319</v>
      </c>
      <c r="Z15" s="18">
        <f t="shared" si="5"/>
        <v>40.837452539580198</v>
      </c>
      <c r="AA15" s="20">
        <f>Y15/$Y$9*100</f>
        <v>100</v>
      </c>
      <c r="AC15" s="71"/>
      <c r="AD15" s="103" t="s">
        <v>20</v>
      </c>
      <c r="AE15" s="104"/>
      <c r="AF15" s="15">
        <f>'[1]2011년'!AO15</f>
        <v>1389776</v>
      </c>
      <c r="AG15" s="16">
        <f>'2012년 (RT)'!AN15</f>
        <v>1006797</v>
      </c>
      <c r="AH15" s="17">
        <f>'2012년 (RT)'!AO15</f>
        <v>1284255</v>
      </c>
      <c r="AI15" s="18">
        <f t="shared" si="6"/>
        <v>-7.592662414662513</v>
      </c>
      <c r="AJ15" s="18">
        <f t="shared" si="7"/>
        <v>27.558484977607208</v>
      </c>
      <c r="AK15" s="16">
        <f>'[1]2011년'!AL15</f>
        <v>14815037</v>
      </c>
      <c r="AL15" s="19">
        <f>'[1]2월'!AL15+AF15</f>
        <v>3593724</v>
      </c>
      <c r="AM15" s="17">
        <f>'[1]2월'!AM15+AH15</f>
        <v>3447292</v>
      </c>
      <c r="AN15" s="18">
        <f t="shared" si="8"/>
        <v>-4.0746590444897777</v>
      </c>
      <c r="AO15" s="20">
        <f>AM15/$AM$9*100</f>
        <v>45.551157333478507</v>
      </c>
    </row>
    <row r="16" spans="1:41" ht="30" customHeight="1">
      <c r="A16" s="69" t="s">
        <v>37</v>
      </c>
      <c r="B16" s="109" t="s">
        <v>15</v>
      </c>
      <c r="C16" s="110"/>
      <c r="D16" s="50">
        <f>'[1]2011년'!G16</f>
        <v>8558652</v>
      </c>
      <c r="E16" s="51">
        <f>'2012년 (RT)'!F16</f>
        <v>7766229</v>
      </c>
      <c r="F16" s="52">
        <f>'2012년 (RT)'!G16</f>
        <v>8013922</v>
      </c>
      <c r="G16" s="53">
        <f t="shared" si="0"/>
        <v>-6.3646705111973176</v>
      </c>
      <c r="H16" s="53">
        <f t="shared" si="1"/>
        <v>3.1893599841055504</v>
      </c>
      <c r="I16" s="51">
        <f>'[1]2011년'!D16</f>
        <v>102130419</v>
      </c>
      <c r="J16" s="54">
        <f>'[1]2월'!J16+D16</f>
        <v>25056303</v>
      </c>
      <c r="K16" s="52">
        <f>'[1]2월'!K16+F16</f>
        <v>24878438</v>
      </c>
      <c r="L16" s="53">
        <f t="shared" si="2"/>
        <v>-0.70986130715293427</v>
      </c>
      <c r="M16" s="59">
        <f>K16/$K$4*100</f>
        <v>42.665771086544702</v>
      </c>
      <c r="O16" s="69" t="s">
        <v>37</v>
      </c>
      <c r="P16" s="109" t="s">
        <v>15</v>
      </c>
      <c r="Q16" s="110"/>
      <c r="R16" s="50">
        <f>'[1]2011년'!X16</f>
        <v>15149</v>
      </c>
      <c r="S16" s="51">
        <f>'2012년 (RT)'!W16</f>
        <v>3760</v>
      </c>
      <c r="T16" s="52">
        <f>'2012년 (RT)'!X16</f>
        <v>13115</v>
      </c>
      <c r="U16" s="53">
        <f t="shared" si="3"/>
        <v>-13.426628820384181</v>
      </c>
      <c r="V16" s="53">
        <f t="shared" si="4"/>
        <v>248.80319148936172</v>
      </c>
      <c r="W16" s="51">
        <f>'[1]2011년'!U16</f>
        <v>149820</v>
      </c>
      <c r="X16" s="54">
        <f>'[1]2월'!X16+R16</f>
        <v>45432</v>
      </c>
      <c r="Y16" s="52">
        <f>'[1]2월'!Y16+T16</f>
        <v>28328</v>
      </c>
      <c r="Z16" s="53">
        <f t="shared" si="5"/>
        <v>-37.647473146680753</v>
      </c>
      <c r="AA16" s="59">
        <f>Y16/$Y$4*100</f>
        <v>0.36846099767240553</v>
      </c>
      <c r="AC16" s="69" t="s">
        <v>37</v>
      </c>
      <c r="AD16" s="109" t="s">
        <v>15</v>
      </c>
      <c r="AE16" s="110"/>
      <c r="AF16" s="50">
        <f>'[1]2011년'!AO16</f>
        <v>8543503</v>
      </c>
      <c r="AG16" s="51">
        <f>'2012년 (RT)'!AN16</f>
        <v>7762469</v>
      </c>
      <c r="AH16" s="52">
        <f>'2012년 (RT)'!AO16</f>
        <v>8000807</v>
      </c>
      <c r="AI16" s="53">
        <f t="shared" si="6"/>
        <v>-6.3521485273663529</v>
      </c>
      <c r="AJ16" s="53">
        <f t="shared" si="7"/>
        <v>3.0703890733734198</v>
      </c>
      <c r="AK16" s="51">
        <f>'[1]2011년'!AL16</f>
        <v>101980599</v>
      </c>
      <c r="AL16" s="54">
        <f>'[1]2월'!AL16+AF16</f>
        <v>25010871</v>
      </c>
      <c r="AM16" s="52">
        <f>'[1]2월'!AM16+AH16</f>
        <v>24850110</v>
      </c>
      <c r="AN16" s="53">
        <f t="shared" si="8"/>
        <v>-0.64276450028469867</v>
      </c>
      <c r="AO16" s="59">
        <f>AM16/$AM$4*100</f>
        <v>49.08967405153836</v>
      </c>
    </row>
    <row r="17" spans="1:41" ht="30" customHeight="1">
      <c r="A17" s="70"/>
      <c r="B17" s="107" t="s">
        <v>16</v>
      </c>
      <c r="C17" s="108"/>
      <c r="D17" s="8">
        <f>'[1]2011년'!G17</f>
        <v>7184989</v>
      </c>
      <c r="E17" s="9">
        <f>'2012년 (RT)'!F17</f>
        <v>6509413</v>
      </c>
      <c r="F17" s="10">
        <f>'2012년 (RT)'!G17</f>
        <v>6688457</v>
      </c>
      <c r="G17" s="11">
        <f t="shared" si="0"/>
        <v>-6.9106855974309838</v>
      </c>
      <c r="H17" s="11">
        <f t="shared" si="1"/>
        <v>2.7505398720283978</v>
      </c>
      <c r="I17" s="9">
        <f>'[1]2011년'!D17</f>
        <v>86481280</v>
      </c>
      <c r="J17" s="12">
        <f>'[1]2월'!J17+D17</f>
        <v>21231175</v>
      </c>
      <c r="K17" s="10">
        <f>'[1]2월'!K17+F17</f>
        <v>20972526</v>
      </c>
      <c r="L17" s="11">
        <f t="shared" si="2"/>
        <v>-1.2182509917609394</v>
      </c>
      <c r="M17" s="13">
        <f>K17/$K$5*100</f>
        <v>41.3636552168227</v>
      </c>
      <c r="O17" s="70"/>
      <c r="P17" s="107" t="s">
        <v>16</v>
      </c>
      <c r="Q17" s="108"/>
      <c r="R17" s="8">
        <f>'[1]2011년'!X17</f>
        <v>15149</v>
      </c>
      <c r="S17" s="9">
        <f>'2012년 (RT)'!W17</f>
        <v>3760</v>
      </c>
      <c r="T17" s="10">
        <f>'2012년 (RT)'!X17</f>
        <v>13115</v>
      </c>
      <c r="U17" s="11">
        <f t="shared" si="3"/>
        <v>-13.426628820384181</v>
      </c>
      <c r="V17" s="11">
        <f t="shared" si="4"/>
        <v>248.80319148936172</v>
      </c>
      <c r="W17" s="9">
        <f>'[1]2011년'!U17</f>
        <v>149820</v>
      </c>
      <c r="X17" s="12">
        <f>'[1]2월'!X17+R17</f>
        <v>45432</v>
      </c>
      <c r="Y17" s="10">
        <f>'[1]2월'!Y17+T17</f>
        <v>28328</v>
      </c>
      <c r="Z17" s="11">
        <f t="shared" si="5"/>
        <v>-37.647473146680753</v>
      </c>
      <c r="AA17" s="13">
        <f>Y17/$Y$5*100</f>
        <v>0.37035506916310318</v>
      </c>
      <c r="AC17" s="70"/>
      <c r="AD17" s="107" t="s">
        <v>16</v>
      </c>
      <c r="AE17" s="108"/>
      <c r="AF17" s="8">
        <f>'[1]2011년'!AO17</f>
        <v>7169840</v>
      </c>
      <c r="AG17" s="9">
        <f>'2012년 (RT)'!AN17</f>
        <v>6505653</v>
      </c>
      <c r="AH17" s="10">
        <f>'2012년 (RT)'!AO17</f>
        <v>6675342</v>
      </c>
      <c r="AI17" s="11">
        <f t="shared" si="6"/>
        <v>-6.8969182018008723</v>
      </c>
      <c r="AJ17" s="11">
        <f t="shared" si="7"/>
        <v>2.6083315541114871</v>
      </c>
      <c r="AK17" s="9">
        <f>'[1]2011년'!AL17</f>
        <v>86331460</v>
      </c>
      <c r="AL17" s="12">
        <f>'[1]2월'!AL17+AF17</f>
        <v>21185743</v>
      </c>
      <c r="AM17" s="10">
        <f>'[1]2월'!AM17+AH17</f>
        <v>20944198</v>
      </c>
      <c r="AN17" s="11">
        <f t="shared" si="8"/>
        <v>-1.1401299449351399</v>
      </c>
      <c r="AO17" s="13">
        <f>AM17/$AM$5*100</f>
        <v>48.646447009192727</v>
      </c>
    </row>
    <row r="18" spans="1:41" ht="30" customHeight="1">
      <c r="A18" s="70"/>
      <c r="B18" s="56"/>
      <c r="C18" s="14" t="s">
        <v>17</v>
      </c>
      <c r="D18" s="8">
        <f>'[1]2011년'!G18</f>
        <v>4886095</v>
      </c>
      <c r="E18" s="9">
        <f>'2012년 (RT)'!F18</f>
        <v>4565367</v>
      </c>
      <c r="F18" s="10">
        <f>'2012년 (RT)'!G18</f>
        <v>4424525</v>
      </c>
      <c r="G18" s="11">
        <f t="shared" si="0"/>
        <v>-9.4466030644103256</v>
      </c>
      <c r="H18" s="11">
        <f t="shared" si="1"/>
        <v>-3.0850093760260648</v>
      </c>
      <c r="I18" s="9">
        <f>'[1]2011년'!D18</f>
        <v>59485902</v>
      </c>
      <c r="J18" s="12">
        <f>'[1]2월'!J18+D18</f>
        <v>15225034</v>
      </c>
      <c r="K18" s="10">
        <f>'[1]2월'!K18+F18</f>
        <v>14601659</v>
      </c>
      <c r="L18" s="11">
        <f t="shared" si="2"/>
        <v>-4.094407933670297</v>
      </c>
      <c r="M18" s="13">
        <f>K18/$K$6*100</f>
        <v>46.598452156151033</v>
      </c>
      <c r="O18" s="70"/>
      <c r="P18" s="56"/>
      <c r="Q18" s="14" t="s">
        <v>17</v>
      </c>
      <c r="R18" s="8">
        <f>'[1]2011년'!X18</f>
        <v>0</v>
      </c>
      <c r="S18" s="9">
        <f>'2012년 (RT)'!W18</f>
        <v>0</v>
      </c>
      <c r="T18" s="10">
        <f>'2012년 (RT)'!X18</f>
        <v>0</v>
      </c>
      <c r="U18" s="11" t="e">
        <f t="shared" si="3"/>
        <v>#DIV/0!</v>
      </c>
      <c r="V18" s="11" t="e">
        <f t="shared" si="4"/>
        <v>#DIV/0!</v>
      </c>
      <c r="W18" s="9">
        <f>'[1]2011년'!U18</f>
        <v>0</v>
      </c>
      <c r="X18" s="12">
        <f>'[1]2월'!X18+R18</f>
        <v>0</v>
      </c>
      <c r="Y18" s="10">
        <f>'[1]2월'!Y18+T18</f>
        <v>0</v>
      </c>
      <c r="Z18" s="11" t="e">
        <f t="shared" si="5"/>
        <v>#DIV/0!</v>
      </c>
      <c r="AA18" s="13">
        <f>Y18/$Y$6*100</f>
        <v>0</v>
      </c>
      <c r="AC18" s="70"/>
      <c r="AD18" s="56"/>
      <c r="AE18" s="14" t="s">
        <v>17</v>
      </c>
      <c r="AF18" s="8">
        <f>'[1]2011년'!AO18</f>
        <v>4886095</v>
      </c>
      <c r="AG18" s="9">
        <f>'2012년 (RT)'!AN18</f>
        <v>4565367</v>
      </c>
      <c r="AH18" s="10">
        <f>'2012년 (RT)'!AO18</f>
        <v>4424525</v>
      </c>
      <c r="AI18" s="11">
        <f t="shared" si="6"/>
        <v>-9.4466030644103256</v>
      </c>
      <c r="AJ18" s="11">
        <f t="shared" si="7"/>
        <v>-3.0850093760260648</v>
      </c>
      <c r="AK18" s="9">
        <f>'[1]2011년'!AL18</f>
        <v>59485902</v>
      </c>
      <c r="AL18" s="12">
        <f>'[1]2월'!AL18+AF18</f>
        <v>15225034</v>
      </c>
      <c r="AM18" s="10">
        <f>'[1]2월'!AM18+AH18</f>
        <v>14601659</v>
      </c>
      <c r="AN18" s="11">
        <f t="shared" si="8"/>
        <v>-4.094407933670297</v>
      </c>
      <c r="AO18" s="13">
        <f>AM18/$AM$6*100</f>
        <v>49.323115465569636</v>
      </c>
    </row>
    <row r="19" spans="1:41" ht="30" customHeight="1">
      <c r="A19" s="70"/>
      <c r="B19" s="56"/>
      <c r="C19" s="14" t="s">
        <v>18</v>
      </c>
      <c r="D19" s="8">
        <f>'[1]2011년'!G19</f>
        <v>2171608</v>
      </c>
      <c r="E19" s="9">
        <f>'2012년 (RT)'!F19</f>
        <v>1914638</v>
      </c>
      <c r="F19" s="10">
        <f>'2012년 (RT)'!G19</f>
        <v>1631828</v>
      </c>
      <c r="G19" s="11">
        <f t="shared" si="0"/>
        <v>-24.856235563692891</v>
      </c>
      <c r="H19" s="11">
        <f t="shared" si="1"/>
        <v>-14.770938422824571</v>
      </c>
      <c r="I19" s="9">
        <f>'[1]2011년'!D19</f>
        <v>25829496</v>
      </c>
      <c r="J19" s="12">
        <f>'[1]2월'!J19+D19</f>
        <v>5669379</v>
      </c>
      <c r="K19" s="10">
        <f>'[1]2월'!K19+F19</f>
        <v>5577273</v>
      </c>
      <c r="L19" s="11">
        <f t="shared" si="2"/>
        <v>-1.6246223792764596</v>
      </c>
      <c r="M19" s="13">
        <f>K19/$K$7*100</f>
        <v>46.888073130716492</v>
      </c>
      <c r="O19" s="70"/>
      <c r="P19" s="56"/>
      <c r="Q19" s="14" t="s">
        <v>18</v>
      </c>
      <c r="R19" s="8">
        <f>'[1]2011년'!X19</f>
        <v>15149</v>
      </c>
      <c r="S19" s="9">
        <f>'2012년 (RT)'!W19</f>
        <v>3760</v>
      </c>
      <c r="T19" s="10">
        <f>'2012년 (RT)'!X19</f>
        <v>13115</v>
      </c>
      <c r="U19" s="11">
        <f t="shared" si="3"/>
        <v>-13.426628820384181</v>
      </c>
      <c r="V19" s="11">
        <f t="shared" si="4"/>
        <v>248.80319148936172</v>
      </c>
      <c r="W19" s="9">
        <f>'[1]2011년'!U19</f>
        <v>149820</v>
      </c>
      <c r="X19" s="12">
        <f>'[1]2월'!X19+R19</f>
        <v>45432</v>
      </c>
      <c r="Y19" s="10">
        <f>'[1]2월'!Y19+T19</f>
        <v>28328</v>
      </c>
      <c r="Z19" s="11">
        <f t="shared" si="5"/>
        <v>-37.647473146680753</v>
      </c>
      <c r="AA19" s="13">
        <f>Y19/$Y$7*100</f>
        <v>0.63698506925706067</v>
      </c>
      <c r="AC19" s="70"/>
      <c r="AD19" s="56"/>
      <c r="AE19" s="14" t="s">
        <v>18</v>
      </c>
      <c r="AF19" s="8">
        <f>'[1]2011년'!AO19</f>
        <v>2156459</v>
      </c>
      <c r="AG19" s="9">
        <f>'2012년 (RT)'!AN19</f>
        <v>1910878</v>
      </c>
      <c r="AH19" s="10">
        <f>'2012년 (RT)'!AO19</f>
        <v>1618713</v>
      </c>
      <c r="AI19" s="11">
        <f t="shared" si="6"/>
        <v>-24.936527891325539</v>
      </c>
      <c r="AJ19" s="11">
        <f t="shared" si="7"/>
        <v>-15.289568460152864</v>
      </c>
      <c r="AK19" s="9">
        <f>'[1]2011년'!AL19</f>
        <v>25679676</v>
      </c>
      <c r="AL19" s="12">
        <f>'[1]2월'!AL19+AF19</f>
        <v>5623947</v>
      </c>
      <c r="AM19" s="10">
        <f>'[1]2월'!AM19+AH19</f>
        <v>5548945</v>
      </c>
      <c r="AN19" s="11">
        <f t="shared" si="8"/>
        <v>-1.3336185422800071</v>
      </c>
      <c r="AO19" s="13">
        <f>AM19/$AM$7*100</f>
        <v>74.505835050314431</v>
      </c>
    </row>
    <row r="20" spans="1:41" ht="30" customHeight="1">
      <c r="A20" s="70"/>
      <c r="B20" s="56"/>
      <c r="C20" s="14" t="s">
        <v>19</v>
      </c>
      <c r="D20" s="8">
        <f>'[1]2011년'!G20</f>
        <v>127286</v>
      </c>
      <c r="E20" s="9">
        <f>'2012년 (RT)'!F20</f>
        <v>29408</v>
      </c>
      <c r="F20" s="10">
        <f>'2012년 (RT)'!G20</f>
        <v>632104</v>
      </c>
      <c r="G20" s="11">
        <f t="shared" si="0"/>
        <v>396.60135443018083</v>
      </c>
      <c r="H20" s="11">
        <f t="shared" si="1"/>
        <v>2049.4287268770404</v>
      </c>
      <c r="I20" s="9">
        <f>'[1]2011년'!D20</f>
        <v>1165882</v>
      </c>
      <c r="J20" s="12">
        <f>'[1]2월'!J20+D20</f>
        <v>336762</v>
      </c>
      <c r="K20" s="10">
        <f>'[1]2월'!K20+F20</f>
        <v>793594</v>
      </c>
      <c r="L20" s="11">
        <f t="shared" si="2"/>
        <v>135.65426027877257</v>
      </c>
      <c r="M20" s="13">
        <f>K20/$K$8*100</f>
        <v>10.619698056256723</v>
      </c>
      <c r="O20" s="70"/>
      <c r="P20" s="56"/>
      <c r="Q20" s="14" t="s">
        <v>19</v>
      </c>
      <c r="R20" s="8">
        <f>'[1]2011년'!X20</f>
        <v>0</v>
      </c>
      <c r="S20" s="9">
        <f>'2012년 (RT)'!W20</f>
        <v>0</v>
      </c>
      <c r="T20" s="10">
        <f>'2012년 (RT)'!X20</f>
        <v>0</v>
      </c>
      <c r="U20" s="11" t="e">
        <f t="shared" si="3"/>
        <v>#DIV/0!</v>
      </c>
      <c r="V20" s="11" t="e">
        <f t="shared" si="4"/>
        <v>#DIV/0!</v>
      </c>
      <c r="W20" s="9">
        <f>'[1]2011년'!U20</f>
        <v>0</v>
      </c>
      <c r="X20" s="12">
        <f>'[1]2월'!X20+R20</f>
        <v>0</v>
      </c>
      <c r="Y20" s="10">
        <f>'[1]2월'!Y20+T20</f>
        <v>0</v>
      </c>
      <c r="Z20" s="11" t="e">
        <f t="shared" si="5"/>
        <v>#DIV/0!</v>
      </c>
      <c r="AA20" s="13">
        <f>Y20/$Y$8*100</f>
        <v>0</v>
      </c>
      <c r="AC20" s="70"/>
      <c r="AD20" s="56"/>
      <c r="AE20" s="14" t="s">
        <v>19</v>
      </c>
      <c r="AF20" s="8">
        <f>'[1]2011년'!AO20</f>
        <v>127286</v>
      </c>
      <c r="AG20" s="9">
        <f>'2012년 (RT)'!AN20</f>
        <v>29408</v>
      </c>
      <c r="AH20" s="10">
        <f>'2012년 (RT)'!AO20</f>
        <v>632104</v>
      </c>
      <c r="AI20" s="11">
        <f t="shared" si="6"/>
        <v>396.60135443018083</v>
      </c>
      <c r="AJ20" s="11">
        <f t="shared" si="7"/>
        <v>2049.4287268770404</v>
      </c>
      <c r="AK20" s="9">
        <f>'[1]2011년'!AL20</f>
        <v>1165882</v>
      </c>
      <c r="AL20" s="12">
        <f>'[1]2월'!AL20+AF20</f>
        <v>336762</v>
      </c>
      <c r="AM20" s="10">
        <f>'[1]2월'!AM20+AH20</f>
        <v>793594</v>
      </c>
      <c r="AN20" s="11">
        <f t="shared" si="8"/>
        <v>135.65426027877257</v>
      </c>
      <c r="AO20" s="13">
        <f>AM20/$AM$8*100</f>
        <v>13.221813424740473</v>
      </c>
    </row>
    <row r="21" spans="1:41" ht="30" customHeight="1" thickBot="1">
      <c r="A21" s="71"/>
      <c r="B21" s="103" t="s">
        <v>20</v>
      </c>
      <c r="C21" s="104"/>
      <c r="D21" s="15">
        <f>'[1]2011년'!G21</f>
        <v>1373663</v>
      </c>
      <c r="E21" s="16">
        <f>'2012년 (RT)'!F21</f>
        <v>1256816</v>
      </c>
      <c r="F21" s="17">
        <f>'2012년 (RT)'!G21</f>
        <v>1325465</v>
      </c>
      <c r="G21" s="18">
        <f t="shared" si="0"/>
        <v>-3.5087208434674295</v>
      </c>
      <c r="H21" s="18">
        <f t="shared" si="1"/>
        <v>5.4621360644676571</v>
      </c>
      <c r="I21" s="16">
        <f>'[1]2011년'!D21</f>
        <v>15649139</v>
      </c>
      <c r="J21" s="19">
        <f>'[1]2월'!J21+D21</f>
        <v>3825128</v>
      </c>
      <c r="K21" s="17">
        <f>'[1]2월'!K21+F21</f>
        <v>3905912</v>
      </c>
      <c r="L21" s="18">
        <f t="shared" si="2"/>
        <v>2.1119293262865853</v>
      </c>
      <c r="M21" s="20">
        <f>K21/$K$9*100</f>
        <v>51.344423417791077</v>
      </c>
      <c r="O21" s="71"/>
      <c r="P21" s="103" t="s">
        <v>20</v>
      </c>
      <c r="Q21" s="104"/>
      <c r="R21" s="15">
        <f>'[1]2011년'!X21</f>
        <v>0</v>
      </c>
      <c r="S21" s="16">
        <f>'2012년 (RT)'!W21</f>
        <v>0</v>
      </c>
      <c r="T21" s="17">
        <f>'2012년 (RT)'!X21</f>
        <v>0</v>
      </c>
      <c r="U21" s="18" t="e">
        <f t="shared" si="3"/>
        <v>#DIV/0!</v>
      </c>
      <c r="V21" s="18" t="e">
        <f t="shared" si="4"/>
        <v>#DIV/0!</v>
      </c>
      <c r="W21" s="16">
        <f>'[1]2011년'!U21</f>
        <v>0</v>
      </c>
      <c r="X21" s="19">
        <f>'[1]2월'!X21+R21</f>
        <v>0</v>
      </c>
      <c r="Y21" s="17">
        <f>'[1]2월'!Y21+T21</f>
        <v>0</v>
      </c>
      <c r="Z21" s="18" t="e">
        <f t="shared" si="5"/>
        <v>#DIV/0!</v>
      </c>
      <c r="AA21" s="20">
        <f>Y21/$Y$9*100</f>
        <v>0</v>
      </c>
      <c r="AC21" s="71"/>
      <c r="AD21" s="103" t="s">
        <v>20</v>
      </c>
      <c r="AE21" s="104"/>
      <c r="AF21" s="15">
        <f>'[1]2011년'!AO21</f>
        <v>1373663</v>
      </c>
      <c r="AG21" s="16">
        <f>'2012년 (RT)'!AN21</f>
        <v>1256816</v>
      </c>
      <c r="AH21" s="17">
        <f>'2012년 (RT)'!AO21</f>
        <v>1325465</v>
      </c>
      <c r="AI21" s="18">
        <f t="shared" si="6"/>
        <v>-3.5087208434674295</v>
      </c>
      <c r="AJ21" s="18">
        <f t="shared" si="7"/>
        <v>5.4621360644676571</v>
      </c>
      <c r="AK21" s="16">
        <f>'[1]2011년'!AL21</f>
        <v>15649139</v>
      </c>
      <c r="AL21" s="19">
        <f>'[1]2월'!AL21+AF21</f>
        <v>3825128</v>
      </c>
      <c r="AM21" s="17">
        <f>'[1]2월'!AM21+AH21</f>
        <v>3905912</v>
      </c>
      <c r="AN21" s="18">
        <f t="shared" si="8"/>
        <v>2.1119293262865853</v>
      </c>
      <c r="AO21" s="20">
        <f>AM21/$AM$9*100</f>
        <v>51.611181194607738</v>
      </c>
    </row>
    <row r="22" spans="1:41" ht="30" customHeight="1">
      <c r="A22" s="70" t="s">
        <v>38</v>
      </c>
      <c r="B22" s="105" t="s">
        <v>15</v>
      </c>
      <c r="C22" s="106"/>
      <c r="D22" s="60">
        <f>'[1]2011년'!G22</f>
        <v>1220303</v>
      </c>
      <c r="E22" s="61">
        <f>'2012년 (RT)'!F22</f>
        <v>1077680</v>
      </c>
      <c r="F22" s="62">
        <f>'2012년 (RT)'!G22</f>
        <v>1096262</v>
      </c>
      <c r="G22" s="63">
        <f t="shared" si="0"/>
        <v>-10.164770552887276</v>
      </c>
      <c r="H22" s="63">
        <f t="shared" si="1"/>
        <v>1.7242595204513407</v>
      </c>
      <c r="I22" s="61">
        <f>'[1]2011년'!D22</f>
        <v>13759334</v>
      </c>
      <c r="J22" s="64">
        <f>'[1]2월'!J22+D22</f>
        <v>3235331</v>
      </c>
      <c r="K22" s="62">
        <f>'[1]2월'!K22+F22</f>
        <v>4375544</v>
      </c>
      <c r="L22" s="63">
        <f t="shared" si="2"/>
        <v>35.242545507708485</v>
      </c>
      <c r="M22" s="65">
        <f>K22/$K$4*100</f>
        <v>7.5039260376034917</v>
      </c>
      <c r="O22" s="70" t="s">
        <v>38</v>
      </c>
      <c r="P22" s="105" t="s">
        <v>15</v>
      </c>
      <c r="Q22" s="106"/>
      <c r="R22" s="60">
        <f>'[1]2011년'!X22</f>
        <v>0</v>
      </c>
      <c r="S22" s="61">
        <f>'2012년 (RT)'!W22</f>
        <v>0</v>
      </c>
      <c r="T22" s="62">
        <f>'2012년 (RT)'!X22</f>
        <v>0</v>
      </c>
      <c r="U22" s="63" t="e">
        <f t="shared" si="3"/>
        <v>#DIV/0!</v>
      </c>
      <c r="V22" s="63" t="e">
        <f t="shared" si="4"/>
        <v>#DIV/0!</v>
      </c>
      <c r="W22" s="61">
        <f>'[1]2011년'!U22</f>
        <v>0</v>
      </c>
      <c r="X22" s="64">
        <f>'[1]2월'!X22+R22</f>
        <v>0</v>
      </c>
      <c r="Y22" s="62">
        <f>'[1]2월'!Y22+T22</f>
        <v>0</v>
      </c>
      <c r="Z22" s="63" t="e">
        <f t="shared" si="5"/>
        <v>#DIV/0!</v>
      </c>
      <c r="AA22" s="65">
        <f>Y22/$Y$4*100</f>
        <v>0</v>
      </c>
      <c r="AC22" s="70" t="s">
        <v>38</v>
      </c>
      <c r="AD22" s="105" t="s">
        <v>15</v>
      </c>
      <c r="AE22" s="106"/>
      <c r="AF22" s="60">
        <f>'[1]2011년'!AO22</f>
        <v>1220303</v>
      </c>
      <c r="AG22" s="61">
        <f>'2012년 (RT)'!AN22</f>
        <v>1077680</v>
      </c>
      <c r="AH22" s="62">
        <f>'2012년 (RT)'!AO22</f>
        <v>1096262</v>
      </c>
      <c r="AI22" s="63">
        <f t="shared" si="6"/>
        <v>-10.164770552887276</v>
      </c>
      <c r="AJ22" s="63">
        <f t="shared" si="7"/>
        <v>1.7242595204513407</v>
      </c>
      <c r="AK22" s="61">
        <f>'[1]2011년'!AL22</f>
        <v>13759334</v>
      </c>
      <c r="AL22" s="64">
        <f>'[1]2월'!AL22+AF22</f>
        <v>3235331</v>
      </c>
      <c r="AM22" s="62">
        <f>'[1]2월'!AM22+AH22</f>
        <v>4375544</v>
      </c>
      <c r="AN22" s="63">
        <f t="shared" si="8"/>
        <v>35.242545507708485</v>
      </c>
      <c r="AO22" s="65">
        <f>AM22/$AM$4*100</f>
        <v>8.6435846263120908</v>
      </c>
    </row>
    <row r="23" spans="1:41" ht="30" customHeight="1">
      <c r="A23" s="70"/>
      <c r="B23" s="107" t="s">
        <v>16</v>
      </c>
      <c r="C23" s="108"/>
      <c r="D23" s="8">
        <f>'[1]2011년'!G23</f>
        <v>1143749</v>
      </c>
      <c r="E23" s="9">
        <f>'2012년 (RT)'!F23</f>
        <v>1009226</v>
      </c>
      <c r="F23" s="10">
        <f>'2012년 (RT)'!G23</f>
        <v>1019865</v>
      </c>
      <c r="G23" s="11">
        <f t="shared" si="0"/>
        <v>-10.83139744821635</v>
      </c>
      <c r="H23" s="11">
        <f t="shared" si="1"/>
        <v>1.0541741889329046</v>
      </c>
      <c r="I23" s="9">
        <f>'[1]2011년'!D23</f>
        <v>12926848</v>
      </c>
      <c r="J23" s="12">
        <f>'[1]2월'!J23+D23</f>
        <v>3026678</v>
      </c>
      <c r="K23" s="10">
        <f>'[1]2월'!K23+F23</f>
        <v>4160791</v>
      </c>
      <c r="L23" s="11">
        <f t="shared" si="2"/>
        <v>37.470553524359048</v>
      </c>
      <c r="M23" s="13">
        <f>K23/$K$5*100</f>
        <v>8.2062372626577709</v>
      </c>
      <c r="O23" s="70"/>
      <c r="P23" s="107" t="s">
        <v>16</v>
      </c>
      <c r="Q23" s="108"/>
      <c r="R23" s="8">
        <f>'[1]2011년'!X23</f>
        <v>0</v>
      </c>
      <c r="S23" s="9">
        <f>'2012년 (RT)'!W23</f>
        <v>0</v>
      </c>
      <c r="T23" s="10">
        <f>'2012년 (RT)'!X23</f>
        <v>0</v>
      </c>
      <c r="U23" s="11" t="e">
        <f t="shared" si="3"/>
        <v>#DIV/0!</v>
      </c>
      <c r="V23" s="11" t="e">
        <f t="shared" si="4"/>
        <v>#DIV/0!</v>
      </c>
      <c r="W23" s="9">
        <f>'[1]2011년'!U23</f>
        <v>0</v>
      </c>
      <c r="X23" s="12">
        <f>'[1]2월'!X23+R23</f>
        <v>0</v>
      </c>
      <c r="Y23" s="10">
        <f>'[1]2월'!Y23+T23</f>
        <v>0</v>
      </c>
      <c r="Z23" s="11" t="e">
        <f t="shared" si="5"/>
        <v>#DIV/0!</v>
      </c>
      <c r="AA23" s="13">
        <f>Y23/$Y$5*100</f>
        <v>0</v>
      </c>
      <c r="AC23" s="70"/>
      <c r="AD23" s="107" t="s">
        <v>16</v>
      </c>
      <c r="AE23" s="108"/>
      <c r="AF23" s="8">
        <f>'[1]2011년'!AO23</f>
        <v>1143749</v>
      </c>
      <c r="AG23" s="9">
        <f>'2012년 (RT)'!AN23</f>
        <v>1009226</v>
      </c>
      <c r="AH23" s="10">
        <f>'2012년 (RT)'!AO23</f>
        <v>1019865</v>
      </c>
      <c r="AI23" s="11">
        <f t="shared" si="6"/>
        <v>-10.83139744821635</v>
      </c>
      <c r="AJ23" s="11">
        <f t="shared" si="7"/>
        <v>1.0541741889329046</v>
      </c>
      <c r="AK23" s="9">
        <f>'[1]2011년'!AL23</f>
        <v>12926848</v>
      </c>
      <c r="AL23" s="12">
        <f>'[1]2월'!AL23+AF23</f>
        <v>3026678</v>
      </c>
      <c r="AM23" s="10">
        <f>'[1]2월'!AM23+AH23</f>
        <v>4160791</v>
      </c>
      <c r="AN23" s="11">
        <f t="shared" si="8"/>
        <v>37.470553524359048</v>
      </c>
      <c r="AO23" s="13">
        <f>AM23/$AM$5*100</f>
        <v>9.6641417779676271</v>
      </c>
    </row>
    <row r="24" spans="1:41" ht="30" customHeight="1">
      <c r="A24" s="70"/>
      <c r="B24" s="56"/>
      <c r="C24" s="14" t="s">
        <v>17</v>
      </c>
      <c r="D24" s="8">
        <f>'[1]2011년'!G24</f>
        <v>0</v>
      </c>
      <c r="E24" s="9">
        <f>'2012년 (RT)'!F24</f>
        <v>63349</v>
      </c>
      <c r="F24" s="10">
        <f>'2012년 (RT)'!G24</f>
        <v>16070</v>
      </c>
      <c r="G24" s="11" t="e">
        <f t="shared" si="0"/>
        <v>#DIV/0!</v>
      </c>
      <c r="H24" s="11">
        <f t="shared" si="1"/>
        <v>-74.632590885412554</v>
      </c>
      <c r="I24" s="9">
        <f>'[1]2011년'!D24</f>
        <v>564200</v>
      </c>
      <c r="J24" s="12">
        <f>'[1]2월'!J24+D24</f>
        <v>298337</v>
      </c>
      <c r="K24" s="10">
        <f>'[1]2월'!K24+F24</f>
        <v>130604</v>
      </c>
      <c r="L24" s="11">
        <f t="shared" si="2"/>
        <v>-56.222660950535804</v>
      </c>
      <c r="M24" s="13">
        <f>K24/$K$6*100</f>
        <v>0.41679813543118283</v>
      </c>
      <c r="O24" s="70"/>
      <c r="P24" s="56"/>
      <c r="Q24" s="14" t="s">
        <v>17</v>
      </c>
      <c r="R24" s="8">
        <f>'[1]2011년'!X24</f>
        <v>0</v>
      </c>
      <c r="S24" s="9">
        <f>'2012년 (RT)'!W24</f>
        <v>0</v>
      </c>
      <c r="T24" s="10">
        <f>'2012년 (RT)'!X24</f>
        <v>0</v>
      </c>
      <c r="U24" s="11" t="e">
        <f t="shared" si="3"/>
        <v>#DIV/0!</v>
      </c>
      <c r="V24" s="11" t="e">
        <f t="shared" si="4"/>
        <v>#DIV/0!</v>
      </c>
      <c r="W24" s="9">
        <f>'[1]2011년'!U24</f>
        <v>0</v>
      </c>
      <c r="X24" s="12">
        <f>'[1]2월'!X24+R24</f>
        <v>0</v>
      </c>
      <c r="Y24" s="10">
        <f>'[1]2월'!Y24+T24</f>
        <v>0</v>
      </c>
      <c r="Z24" s="11" t="e">
        <f t="shared" si="5"/>
        <v>#DIV/0!</v>
      </c>
      <c r="AA24" s="13">
        <f>Y24/$Y$6*100</f>
        <v>0</v>
      </c>
      <c r="AC24" s="70"/>
      <c r="AD24" s="56"/>
      <c r="AE24" s="14" t="s">
        <v>17</v>
      </c>
      <c r="AF24" s="8">
        <f>'[1]2011년'!AO24</f>
        <v>0</v>
      </c>
      <c r="AG24" s="9">
        <f>'2012년 (RT)'!AN24</f>
        <v>63349</v>
      </c>
      <c r="AH24" s="10">
        <f>'2012년 (RT)'!AO24</f>
        <v>16070</v>
      </c>
      <c r="AI24" s="11" t="e">
        <f t="shared" si="6"/>
        <v>#DIV/0!</v>
      </c>
      <c r="AJ24" s="11">
        <f t="shared" si="7"/>
        <v>-74.632590885412554</v>
      </c>
      <c r="AK24" s="9">
        <f>'[1]2011년'!AL24</f>
        <v>564200</v>
      </c>
      <c r="AL24" s="12">
        <f>'[1]2월'!AL24+AF24</f>
        <v>298337</v>
      </c>
      <c r="AM24" s="10">
        <f>'[1]2월'!AM24+AH24</f>
        <v>130604</v>
      </c>
      <c r="AN24" s="11">
        <f t="shared" si="8"/>
        <v>-56.222660950535804</v>
      </c>
      <c r="AO24" s="13">
        <f>AM24/$AM$6*100</f>
        <v>0.44116878583901031</v>
      </c>
    </row>
    <row r="25" spans="1:41" ht="30" customHeight="1">
      <c r="A25" s="70"/>
      <c r="B25" s="56"/>
      <c r="C25" s="14" t="s">
        <v>18</v>
      </c>
      <c r="D25" s="8">
        <f>'[1]2011년'!G25</f>
        <v>0</v>
      </c>
      <c r="E25" s="9">
        <f>'2012년 (RT)'!F25</f>
        <v>0</v>
      </c>
      <c r="F25" s="10">
        <f>'2012년 (RT)'!G25</f>
        <v>2244</v>
      </c>
      <c r="G25" s="11" t="e">
        <f t="shared" si="0"/>
        <v>#DIV/0!</v>
      </c>
      <c r="H25" s="11" t="e">
        <f t="shared" si="1"/>
        <v>#DIV/0!</v>
      </c>
      <c r="I25" s="9">
        <f>'[1]2011년'!D25</f>
        <v>0</v>
      </c>
      <c r="J25" s="12">
        <f>'[1]2월'!J25+D25</f>
        <v>0</v>
      </c>
      <c r="K25" s="10">
        <f>'[1]2월'!K25+F25</f>
        <v>2244</v>
      </c>
      <c r="L25" s="11" t="e">
        <f t="shared" si="2"/>
        <v>#DIV/0!</v>
      </c>
      <c r="M25" s="13">
        <f>K25/$K$7*100</f>
        <v>1.8865283464755588E-2</v>
      </c>
      <c r="O25" s="70"/>
      <c r="P25" s="56"/>
      <c r="Q25" s="14" t="s">
        <v>18</v>
      </c>
      <c r="R25" s="8">
        <f>'[1]2011년'!X25</f>
        <v>0</v>
      </c>
      <c r="S25" s="9">
        <f>'2012년 (RT)'!W25</f>
        <v>0</v>
      </c>
      <c r="T25" s="10">
        <f>'2012년 (RT)'!X25</f>
        <v>0</v>
      </c>
      <c r="U25" s="11" t="e">
        <f t="shared" si="3"/>
        <v>#DIV/0!</v>
      </c>
      <c r="V25" s="11" t="e">
        <f t="shared" si="4"/>
        <v>#DIV/0!</v>
      </c>
      <c r="W25" s="9">
        <f>'[1]2011년'!U25</f>
        <v>0</v>
      </c>
      <c r="X25" s="12">
        <f>'[1]2월'!X25+R25</f>
        <v>0</v>
      </c>
      <c r="Y25" s="10">
        <f>'[1]2월'!Y25+T25</f>
        <v>0</v>
      </c>
      <c r="Z25" s="11" t="e">
        <f t="shared" si="5"/>
        <v>#DIV/0!</v>
      </c>
      <c r="AA25" s="13">
        <f>Y25/$Y$7*100</f>
        <v>0</v>
      </c>
      <c r="AC25" s="70"/>
      <c r="AD25" s="56"/>
      <c r="AE25" s="14" t="s">
        <v>18</v>
      </c>
      <c r="AF25" s="8">
        <f>'[1]2011년'!AO25</f>
        <v>0</v>
      </c>
      <c r="AG25" s="9">
        <f>'2012년 (RT)'!AN25</f>
        <v>0</v>
      </c>
      <c r="AH25" s="10">
        <f>'2012년 (RT)'!AO25</f>
        <v>2244</v>
      </c>
      <c r="AI25" s="11" t="e">
        <f t="shared" si="6"/>
        <v>#DIV/0!</v>
      </c>
      <c r="AJ25" s="11" t="e">
        <f t="shared" si="7"/>
        <v>#DIV/0!</v>
      </c>
      <c r="AK25" s="9">
        <f>'[1]2011년'!AL25</f>
        <v>0</v>
      </c>
      <c r="AL25" s="12">
        <f>'[1]2월'!AL25+AF25</f>
        <v>0</v>
      </c>
      <c r="AM25" s="10">
        <f>'[1]2월'!AM25+AH25</f>
        <v>2244</v>
      </c>
      <c r="AN25" s="11" t="e">
        <f t="shared" si="8"/>
        <v>#DIV/0!</v>
      </c>
      <c r="AO25" s="13">
        <f>AM25/$AM$7*100</f>
        <v>3.0130248876661343E-2</v>
      </c>
    </row>
    <row r="26" spans="1:41" ht="30" customHeight="1">
      <c r="A26" s="70"/>
      <c r="B26" s="56"/>
      <c r="C26" s="14" t="s">
        <v>19</v>
      </c>
      <c r="D26" s="8">
        <f>'[1]2011년'!G26</f>
        <v>1143749</v>
      </c>
      <c r="E26" s="9">
        <f>'2012년 (RT)'!F26</f>
        <v>945877</v>
      </c>
      <c r="F26" s="10">
        <f>'2012년 (RT)'!G26</f>
        <v>1001551</v>
      </c>
      <c r="G26" s="11">
        <f t="shared" si="0"/>
        <v>-12.432622891910725</v>
      </c>
      <c r="H26" s="11">
        <f t="shared" si="1"/>
        <v>5.8859661457039323</v>
      </c>
      <c r="I26" s="9">
        <f>'[1]2011년'!D26</f>
        <v>12362648</v>
      </c>
      <c r="J26" s="12">
        <f>'[1]2월'!J26+D26</f>
        <v>2728341</v>
      </c>
      <c r="K26" s="10">
        <f>'[1]2월'!K26+F26</f>
        <v>4027943</v>
      </c>
      <c r="L26" s="11">
        <f t="shared" si="2"/>
        <v>47.633415324550697</v>
      </c>
      <c r="M26" s="13">
        <f>K26/$K$8*100</f>
        <v>53.901035602351932</v>
      </c>
      <c r="O26" s="70"/>
      <c r="P26" s="56"/>
      <c r="Q26" s="14" t="s">
        <v>19</v>
      </c>
      <c r="R26" s="8">
        <f>'[1]2011년'!X26</f>
        <v>0</v>
      </c>
      <c r="S26" s="9">
        <f>'2012년 (RT)'!W26</f>
        <v>0</v>
      </c>
      <c r="T26" s="10">
        <f>'2012년 (RT)'!X26</f>
        <v>0</v>
      </c>
      <c r="U26" s="11" t="e">
        <f t="shared" si="3"/>
        <v>#DIV/0!</v>
      </c>
      <c r="V26" s="11" t="e">
        <f t="shared" si="4"/>
        <v>#DIV/0!</v>
      </c>
      <c r="W26" s="9">
        <f>'[1]2011년'!U26</f>
        <v>0</v>
      </c>
      <c r="X26" s="12">
        <f>'[1]2월'!X26+R26</f>
        <v>0</v>
      </c>
      <c r="Y26" s="10">
        <f>'[1]2월'!Y26+T26</f>
        <v>0</v>
      </c>
      <c r="Z26" s="11" t="e">
        <f t="shared" si="5"/>
        <v>#DIV/0!</v>
      </c>
      <c r="AA26" s="13">
        <f>Y26/$Y$8*100</f>
        <v>0</v>
      </c>
      <c r="AC26" s="70"/>
      <c r="AD26" s="56"/>
      <c r="AE26" s="14" t="s">
        <v>19</v>
      </c>
      <c r="AF26" s="8">
        <f>'[1]2011년'!AO26</f>
        <v>1143749</v>
      </c>
      <c r="AG26" s="9">
        <f>'2012년 (RT)'!AN26</f>
        <v>945877</v>
      </c>
      <c r="AH26" s="10">
        <f>'2012년 (RT)'!AO26</f>
        <v>1001551</v>
      </c>
      <c r="AI26" s="11">
        <f t="shared" si="6"/>
        <v>-12.432622891910725</v>
      </c>
      <c r="AJ26" s="11">
        <f t="shared" si="7"/>
        <v>5.8859661457039323</v>
      </c>
      <c r="AK26" s="9">
        <f>'[1]2011년'!AL26</f>
        <v>12362648</v>
      </c>
      <c r="AL26" s="12">
        <f>'[1]2월'!AL26+AF26</f>
        <v>2728341</v>
      </c>
      <c r="AM26" s="10">
        <f>'[1]2월'!AM26+AH26</f>
        <v>4027943</v>
      </c>
      <c r="AN26" s="11">
        <f t="shared" si="8"/>
        <v>47.633415324550697</v>
      </c>
      <c r="AO26" s="13">
        <f>AM26/$AM$8*100</f>
        <v>67.108257914613034</v>
      </c>
    </row>
    <row r="27" spans="1:41" ht="30" customHeight="1" thickBot="1">
      <c r="A27" s="71"/>
      <c r="B27" s="103" t="s">
        <v>20</v>
      </c>
      <c r="C27" s="104"/>
      <c r="D27" s="15">
        <f>'[1]2011년'!G27</f>
        <v>76554</v>
      </c>
      <c r="E27" s="16">
        <f>'2012년 (RT)'!F27</f>
        <v>68454</v>
      </c>
      <c r="F27" s="17">
        <f>'2012년 (RT)'!G27</f>
        <v>76397</v>
      </c>
      <c r="G27" s="18">
        <f t="shared" si="0"/>
        <v>-0.20508399299841074</v>
      </c>
      <c r="H27" s="18">
        <f t="shared" si="1"/>
        <v>11.603412510591056</v>
      </c>
      <c r="I27" s="16">
        <f>'[1]2011년'!D27</f>
        <v>832486</v>
      </c>
      <c r="J27" s="19">
        <f>'[1]2월'!J27+D27</f>
        <v>208653</v>
      </c>
      <c r="K27" s="17">
        <f>'[1]2월'!K27+F27</f>
        <v>214753</v>
      </c>
      <c r="L27" s="18">
        <f t="shared" si="2"/>
        <v>2.9235141598730934</v>
      </c>
      <c r="M27" s="20">
        <f>K27/$K$9*100</f>
        <v>2.8229947224210088</v>
      </c>
      <c r="O27" s="71"/>
      <c r="P27" s="103" t="s">
        <v>20</v>
      </c>
      <c r="Q27" s="104"/>
      <c r="R27" s="15">
        <f>'[1]2011년'!X27</f>
        <v>0</v>
      </c>
      <c r="S27" s="16">
        <f>'2012년 (RT)'!W27</f>
        <v>0</v>
      </c>
      <c r="T27" s="17">
        <f>'2012년 (RT)'!X27</f>
        <v>0</v>
      </c>
      <c r="U27" s="18" t="e">
        <f t="shared" si="3"/>
        <v>#DIV/0!</v>
      </c>
      <c r="V27" s="18" t="e">
        <f t="shared" si="4"/>
        <v>#DIV/0!</v>
      </c>
      <c r="W27" s="16">
        <f>'[1]2011년'!U27</f>
        <v>0</v>
      </c>
      <c r="X27" s="19">
        <f>'[1]2월'!X27+R27</f>
        <v>0</v>
      </c>
      <c r="Y27" s="17">
        <f>'[1]2월'!Y27+T27</f>
        <v>0</v>
      </c>
      <c r="Z27" s="18" t="e">
        <f>(Y27/X27)*100-100</f>
        <v>#DIV/0!</v>
      </c>
      <c r="AA27" s="20">
        <f>Y27/$Y$9*100</f>
        <v>0</v>
      </c>
      <c r="AC27" s="71"/>
      <c r="AD27" s="103" t="s">
        <v>20</v>
      </c>
      <c r="AE27" s="104"/>
      <c r="AF27" s="15">
        <f>'[1]2011년'!AO27</f>
        <v>76554</v>
      </c>
      <c r="AG27" s="16">
        <f>'2012년 (RT)'!AN27</f>
        <v>68454</v>
      </c>
      <c r="AH27" s="17">
        <f>'2012년 (RT)'!AO27</f>
        <v>76397</v>
      </c>
      <c r="AI27" s="18">
        <f t="shared" si="6"/>
        <v>-0.20508399299841074</v>
      </c>
      <c r="AJ27" s="18">
        <f t="shared" si="7"/>
        <v>11.603412510591056</v>
      </c>
      <c r="AK27" s="16">
        <f>'[1]2011년'!AL27</f>
        <v>832486</v>
      </c>
      <c r="AL27" s="19">
        <f>'[1]2월'!AL27+AF27</f>
        <v>208653</v>
      </c>
      <c r="AM27" s="17">
        <f>'[1]2월'!AM27+AH27</f>
        <v>214753</v>
      </c>
      <c r="AN27" s="18">
        <f>(AM27/AL27)*100-100</f>
        <v>2.9235141598730934</v>
      </c>
      <c r="AO27" s="20">
        <f>AM27/$AM$9*100</f>
        <v>2.8376614719137541</v>
      </c>
    </row>
    <row r="28" spans="1:41" ht="18" customHeight="1">
      <c r="C28" s="5" t="s">
        <v>31</v>
      </c>
      <c r="H28" s="21"/>
      <c r="I28" s="21"/>
      <c r="J28" s="21"/>
      <c r="K28" s="66"/>
      <c r="L28" s="21"/>
      <c r="M28" s="21"/>
      <c r="Q28" s="5" t="s">
        <v>42</v>
      </c>
      <c r="V28" s="21"/>
      <c r="W28" s="21"/>
      <c r="X28" s="21"/>
      <c r="Y28" s="66"/>
      <c r="Z28" s="21"/>
      <c r="AA28" s="21"/>
      <c r="AE28" s="5" t="s">
        <v>42</v>
      </c>
      <c r="AJ28" s="21"/>
      <c r="AK28" s="21"/>
      <c r="AL28" s="21"/>
      <c r="AM28" s="66"/>
      <c r="AN28" s="21"/>
      <c r="AO28" s="21"/>
    </row>
  </sheetData>
  <mergeCells count="54">
    <mergeCell ref="B5:C5"/>
    <mergeCell ref="P5:Q5"/>
    <mergeCell ref="AD5:AE5"/>
    <mergeCell ref="B9:C9"/>
    <mergeCell ref="A1:M1"/>
    <mergeCell ref="O1:AA1"/>
    <mergeCell ref="AC1:AO1"/>
    <mergeCell ref="A3:C3"/>
    <mergeCell ref="O3:Q3"/>
    <mergeCell ref="AC3:AE3"/>
    <mergeCell ref="P9:Q9"/>
    <mergeCell ref="AD9:AE9"/>
    <mergeCell ref="AD10:AE10"/>
    <mergeCell ref="B11:C11"/>
    <mergeCell ref="P11:Q11"/>
    <mergeCell ref="A4:A9"/>
    <mergeCell ref="B4:C4"/>
    <mergeCell ref="O4:O9"/>
    <mergeCell ref="P4:Q4"/>
    <mergeCell ref="AC4:AC9"/>
    <mergeCell ref="AD4:AE4"/>
    <mergeCell ref="AD11:AE11"/>
    <mergeCell ref="A10:A15"/>
    <mergeCell ref="B10:C10"/>
    <mergeCell ref="O10:O15"/>
    <mergeCell ref="P10:Q10"/>
    <mergeCell ref="AC10:AC15"/>
    <mergeCell ref="B15:C15"/>
    <mergeCell ref="AD15:AE15"/>
    <mergeCell ref="A16:A21"/>
    <mergeCell ref="B16:C16"/>
    <mergeCell ref="O16:O21"/>
    <mergeCell ref="P16:Q16"/>
    <mergeCell ref="AC16:AC21"/>
    <mergeCell ref="AD16:AE16"/>
    <mergeCell ref="B17:C17"/>
    <mergeCell ref="P17:Q17"/>
    <mergeCell ref="AD17:AE17"/>
    <mergeCell ref="B21:C21"/>
    <mergeCell ref="P21:Q21"/>
    <mergeCell ref="AD21:AE21"/>
    <mergeCell ref="P15:Q15"/>
    <mergeCell ref="P27:Q27"/>
    <mergeCell ref="AD27:AE27"/>
    <mergeCell ref="A22:A27"/>
    <mergeCell ref="B22:C22"/>
    <mergeCell ref="O22:O27"/>
    <mergeCell ref="P22:Q22"/>
    <mergeCell ref="AC22:AC27"/>
    <mergeCell ref="AD22:AE22"/>
    <mergeCell ref="B23:C23"/>
    <mergeCell ref="P23:Q23"/>
    <mergeCell ref="AD23:AE23"/>
    <mergeCell ref="B27:C2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2012년 (RT)</vt:lpstr>
      <vt:lpstr>3월 (RT)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박귀분</cp:lastModifiedBy>
  <dcterms:created xsi:type="dcterms:W3CDTF">2012-04-19T07:32:11Z</dcterms:created>
  <dcterms:modified xsi:type="dcterms:W3CDTF">2012-04-23T01:08:46Z</dcterms:modified>
</cp:coreProperties>
</file>